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24519"/>
</workbook>
</file>

<file path=xl/calcChain.xml><?xml version="1.0" encoding="utf-8"?>
<calcChain xmlns="http://schemas.openxmlformats.org/spreadsheetml/2006/main">
  <c r="M49" i="1"/>
  <c r="K56" l="1"/>
  <c r="K49"/>
  <c r="P116" s="1"/>
  <c r="P122" s="1"/>
  <c r="K51"/>
  <c r="P156" s="1"/>
  <c r="M58"/>
  <c r="O58" s="1"/>
  <c r="M54"/>
  <c r="N68" s="1"/>
  <c r="P117"/>
  <c r="M47"/>
  <c r="M48"/>
  <c r="M50"/>
  <c r="L68"/>
  <c r="L67" s="1"/>
  <c r="N69"/>
  <c r="L66"/>
  <c r="L65" s="1"/>
  <c r="P65" s="1"/>
  <c r="L69"/>
  <c r="P69" s="1"/>
  <c r="K59"/>
  <c r="P226"/>
  <c r="P235" s="1"/>
  <c r="K50"/>
  <c r="P130"/>
  <c r="K48"/>
  <c r="P103" s="1"/>
  <c r="P227"/>
  <c r="P233" s="1"/>
  <c r="K47"/>
  <c r="P84" s="1"/>
  <c r="P95" s="1"/>
  <c r="P71"/>
  <c r="P70"/>
  <c r="O53"/>
  <c r="P206"/>
  <c r="P168"/>
  <c r="P179"/>
  <c r="P183" s="1"/>
  <c r="O52"/>
  <c r="O57"/>
  <c r="P152"/>
  <c r="O59"/>
  <c r="M55" l="1"/>
  <c r="P217"/>
  <c r="P223" s="1"/>
  <c r="O47"/>
  <c r="K55"/>
  <c r="L72"/>
  <c r="P232"/>
  <c r="O56"/>
  <c r="O55" s="1"/>
  <c r="O54"/>
  <c r="P66"/>
  <c r="O48"/>
  <c r="P197"/>
  <c r="P201" s="1"/>
  <c r="P120"/>
  <c r="K46"/>
  <c r="O51"/>
  <c r="P68"/>
  <c r="N67"/>
  <c r="O49"/>
  <c r="M46"/>
  <c r="M60" s="1"/>
  <c r="O50"/>
  <c r="P123"/>
  <c r="O46" l="1"/>
  <c r="O60" s="1"/>
  <c r="K60"/>
  <c r="P67"/>
  <c r="P72" s="1"/>
  <c r="N72"/>
</calcChain>
</file>

<file path=xl/sharedStrings.xml><?xml version="1.0" encoding="utf-8"?>
<sst xmlns="http://schemas.openxmlformats.org/spreadsheetml/2006/main" count="577" uniqueCount="190">
  <si>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</si>
  <si>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</si>
  <si>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</si>
  <si>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</si>
  <si>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</si>
  <si>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</si>
  <si>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</si>
  <si>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</si>
  <si>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</si>
  <si>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</si>
  <si>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</si>
  <si>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</si>
  <si>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</si>
  <si>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</si>
  <si>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</si>
  <si>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</si>
  <si>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</si>
  <si>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</si>
  <si>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</si>
  <si>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</si>
  <si>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</si>
  <si>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</si>
  <si>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</si>
  <si>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</si>
  <si>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</si>
  <si>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</si>
  <si>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</si>
  <si>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</si>
  <si>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</si>
  <si>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</si>
  <si>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</si>
  <si>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</si>
  <si>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</si>
  <si>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</si>
  <si>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</si>
  <si>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</si>
  <si>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</si>
  <si>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</si>
  <si>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</si>
  <si>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</si>
  <si>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</si>
  <si>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</si>
  <si>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</si>
  <si>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</si>
  <si>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</si>
  <si>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</si>
  <si>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</si>
  <si>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</si>
  <si>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</si>
  <si>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</si>
  <si>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</si>
  <si>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</si>
  <si>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</si>
  <si>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</si>
  <si>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</si>
  <si>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</si>
  <si>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</si>
  <si>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</si>
  <si>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</si>
  <si>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</si>
  <si>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</si>
  <si>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</si>
  <si>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</si>
  <si>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</si>
  <si>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</si>
  <si>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</si>
  <si>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</si>
  <si>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</si>
  <si>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</si>
  <si>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</si>
  <si>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</si>
  <si>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</si>
  <si>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</si>
  <si>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</si>
  <si>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</si>
  <si>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</si>
  <si>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</si>
  <si>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</si>
  <si>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</si>
  <si>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</si>
  <si>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</si>
  <si>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</si>
  <si>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</si>
  <si>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</si>
  <si>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</si>
  <si>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</si>
  <si>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</si>
  <si>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</si>
  <si>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</si>
  <si>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</si>
  <si>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</si>
  <si>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</si>
  <si>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</si>
  <si>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</si>
  <si>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</si>
  <si>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</si>
  <si>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</si>
  <si>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</si>
  <si>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</si>
  <si>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</si>
  <si>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</si>
  <si>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</si>
  <si>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</si>
  <si>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</si>
  <si>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</si>
  <si>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</si>
  <si>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</si>
  <si>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</si>
  <si>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</si>
  <si>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</si>
  <si>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</si>
  <si>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</si>
  <si>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</si>
  <si>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</si>
  <si>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</si>
  <si>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</si>
  <si>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</si>
  <si>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</si>
  <si>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</si>
  <si>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</si>
  <si>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</si>
  <si>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</si>
  <si>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</si>
  <si>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</si>
  <si>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</si>
  <si>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</si>
  <si>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</si>
  <si>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</si>
  <si>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</si>
  <si>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</si>
  <si>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</si>
  <si>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</si>
  <si>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</si>
  <si>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</si>
  <si>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</si>
  <si>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</si>
  <si>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</si>
  <si>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</si>
  <si>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</si>
  <si>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</si>
  <si>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</si>
  <si>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</si>
  <si>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</si>
  <si>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 xml:space="preserve">обсяги видатків				</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</si>
  <si>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</si>
  <si>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</si>
  <si>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</si>
  <si>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</si>
  <si>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</si>
  <si>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</si>
  <si>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</si>
  <si>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</si>
  <si>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</si>
  <si>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</si>
  <si>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</si>
  <si>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</si>
  <si>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</si>
  <si>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</si>
  <si>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</si>
  <si>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</si>
  <si>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</si>
  <si>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</si>
  <si>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</si>
  <si>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</si>
  <si>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</si>
  <si>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</si>
  <si>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</si>
  <si>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Наказ департаменту фінансів Миколаївської міської ради 
12.02.2018 № 22/13</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</si>
  <si>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</si>
  <si>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</si>
  <si>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</si>
  <si>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видатки на придбання одиниці обладнання</t>
  </si>
  <si>
    <t>Директор департаменту фінансів Миколаївської міської ради</t>
  </si>
  <si>
    <t>В.Є. Святелик</t>
  </si>
  <si>
    <t>Міська програма "Громадський бюджет м.Миколаєва" на 2017-2020"</t>
  </si>
  <si>
    <t>обсяг видатків спеціального фонду</t>
  </si>
  <si>
    <t>кількість дошок, що планується встановити за рахунок загального фонду</t>
  </si>
  <si>
    <t>кількість дошок, що планується встановити за рахунок спеціального фонду</t>
  </si>
  <si>
    <t>середній обсяг видатків на  одну дошку за рахунок загального фонду</t>
  </si>
  <si>
    <t>середній обсяг видатків на  одну дошку за рахунок спеціального фонду</t>
  </si>
  <si>
    <t>кошторис установ</t>
  </si>
  <si>
    <t>Середні витрати на проведення одного заходу за рахунок загального фонду</t>
  </si>
  <si>
    <t>Кількість заходів з енергозбереження</t>
  </si>
  <si>
    <t>Середні витрати ремонту одного об'єкта</t>
  </si>
  <si>
    <t>економія коштів на рік, що виникла за результатами впровадження в експлуатацію придбаного обладнання</t>
  </si>
  <si>
    <t>тис. грн</t>
  </si>
  <si>
    <t>обсяг річної економії бюджетних коштів в результаті проведення капітального ремонту</t>
  </si>
  <si>
    <t>Обсяг бюджетних призначень/бюджетних асигнувань  - 46283,497 тис.гривень, у тому числі загального фонду -  44150,944 тис.гривень та спеціального фонду - 2132,553 тис.гривень</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</si>
  <si>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 Рішення ММР від 09.11.2018 № 46/5 "Про внесення змін до рішення міської ради від 21.12.2017 №32/17 "Про міський бюджет міста Миколаєва на 2018 рік"; Рішення виконавчого комітету Миколаївської міської ради № 1184 від 30.11.2018,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від 12.12.2018 № 115, рішення Миколаївської міської ради від 20.12.2018 №49/2 «Про внесення змін до рішення міської ради від 21.12.2017  №32/17 «Про міський бюджет міста Миколаєва на 2018 рік».</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</si>
  <si>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22.12.2018   № 136/181)</t>
  </si>
</sst>
</file>

<file path=xl/styles.xml><?xml version="1.0" encoding="utf-8"?>
<styleSheet xmlns="http://schemas.openxmlformats.org/spreadsheetml/2006/main">
  <numFmts count="5">
    <numFmt numFmtId="164" formatCode="0000&quot;    &quot;"/>
    <numFmt numFmtId="165" formatCode="0.000"/>
    <numFmt numFmtId="166" formatCode="#,##0.000"/>
    <numFmt numFmtId="167" formatCode="0&quot;  &quot;"/>
    <numFmt numFmtId="168" formatCode="0000000&quot; &quot;"/>
  </numFmts>
  <fonts count="17">
    <font>
      <sz val="8"/>
      <name val="Arial"/>
      <family val="2"/>
    </font>
    <font>
      <sz val="7"/>
      <name val="Arial"/>
      <family val="2"/>
      <charset val="204"/>
    </font>
    <font>
      <b/>
      <sz val="10"/>
      <name val="Arial"/>
      <family val="2"/>
      <charset val="204"/>
    </font>
    <font>
      <sz val="10"/>
      <name val="Arial"/>
      <family val="2"/>
      <charset val="204"/>
    </font>
    <font>
      <b/>
      <sz val="12"/>
      <name val="Arial"/>
      <family val="2"/>
      <charset val="204"/>
    </font>
    <font>
      <b/>
      <i/>
      <sz val="12"/>
      <name val="Arial"/>
      <family val="2"/>
      <charset val="204"/>
    </font>
    <font>
      <b/>
      <sz val="8"/>
      <name val="Arial"/>
      <family val="2"/>
      <charset val="204"/>
    </font>
    <font>
      <sz val="6"/>
      <name val="Arial"/>
      <family val="2"/>
      <charset val="204"/>
    </font>
    <font>
      <b/>
      <i/>
      <sz val="8"/>
      <name val="Arial"/>
      <family val="2"/>
      <charset val="204"/>
    </font>
    <font>
      <sz val="8"/>
      <name val="Arial"/>
      <family val="2"/>
      <charset val="204"/>
    </font>
    <font>
      <i/>
      <sz val="8"/>
      <name val="Arial"/>
      <family val="2"/>
      <charset val="204"/>
    </font>
    <font>
      <b/>
      <sz val="9"/>
      <name val="Arial"/>
      <family val="2"/>
      <charset val="204"/>
    </font>
    <font>
      <i/>
      <sz val="9"/>
      <name val="Arial"/>
      <family val="2"/>
      <charset val="204"/>
    </font>
    <font>
      <sz val="10"/>
      <name val="Arial"/>
      <family val="2"/>
    </font>
    <font>
      <sz val="8"/>
      <name val="Arial"/>
      <family val="2"/>
      <charset val="204"/>
    </font>
    <font>
      <b/>
      <sz val="8"/>
      <name val="Arial"/>
      <family val="2"/>
      <charset val="204"/>
    </font>
    <font>
      <i/>
      <sz val="9"/>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13">
    <xf numFmtId="0" fontId="0" fillId="0" borderId="0" xfId="0"/>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2" xfId="0" applyNumberFormat="1" applyFont="1" applyBorder="1" applyAlignment="1">
      <alignment horizontal="left" wrapText="1"/>
    </xf>
    <xf numFmtId="0" fontId="6" fillId="0" borderId="3" xfId="0" applyFont="1" applyBorder="1" applyAlignment="1">
      <alignment horizontal="left"/>
    </xf>
    <xf numFmtId="0" fontId="8" fillId="0" borderId="4" xfId="0" applyFont="1" applyBorder="1" applyAlignment="1">
      <alignment horizontal="left"/>
    </xf>
    <xf numFmtId="1" fontId="6" fillId="0" borderId="3" xfId="0" applyNumberFormat="1" applyFont="1" applyBorder="1" applyAlignment="1">
      <alignment horizontal="center"/>
    </xf>
    <xf numFmtId="0" fontId="6" fillId="0" borderId="4" xfId="0" applyFont="1" applyBorder="1" applyAlignment="1">
      <alignment horizontal="left"/>
    </xf>
    <xf numFmtId="0" fontId="9" fillId="0" borderId="4" xfId="0" applyFont="1" applyBorder="1" applyAlignment="1">
      <alignment horizontal="left"/>
    </xf>
    <xf numFmtId="0" fontId="6" fillId="0" borderId="4" xfId="0" applyNumberFormat="1" applyFont="1" applyBorder="1" applyAlignment="1">
      <alignment horizontal="right" vertical="center" wrapText="1"/>
    </xf>
    <xf numFmtId="0" fontId="6" fillId="0" borderId="5" xfId="0" applyNumberFormat="1" applyFont="1" applyBorder="1" applyAlignment="1">
      <alignment horizontal="center" vertical="center"/>
    </xf>
    <xf numFmtId="1" fontId="6" fillId="0" borderId="6" xfId="0" applyNumberFormat="1" applyFont="1" applyBorder="1" applyAlignment="1">
      <alignment horizontal="center"/>
    </xf>
    <xf numFmtId="0" fontId="0" fillId="0" borderId="0" xfId="0" applyNumberFormat="1" applyAlignment="1">
      <alignment horizontal="left" vertical="center"/>
    </xf>
    <xf numFmtId="0" fontId="6" fillId="0" borderId="4" xfId="0" applyNumberFormat="1" applyFont="1" applyBorder="1" applyAlignment="1">
      <alignment horizontal="left" vertical="center"/>
    </xf>
    <xf numFmtId="1" fontId="0" fillId="0" borderId="7" xfId="0" applyNumberFormat="1" applyFont="1" applyBorder="1" applyAlignment="1">
      <alignment horizontal="right" vertical="center"/>
    </xf>
    <xf numFmtId="0" fontId="0" fillId="0" borderId="8" xfId="0" applyNumberFormat="1" applyFont="1" applyBorder="1" applyAlignment="1">
      <alignment horizontal="left" vertical="center"/>
    </xf>
    <xf numFmtId="0" fontId="9" fillId="0" borderId="4" xfId="0" applyNumberFormat="1" applyFont="1" applyBorder="1" applyAlignment="1">
      <alignment horizontal="left" vertical="center"/>
    </xf>
    <xf numFmtId="0" fontId="0" fillId="0" borderId="4"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0" xfId="0" applyNumberFormat="1" applyFont="1" applyBorder="1" applyAlignment="1">
      <alignment horizontal="left" vertical="center"/>
    </xf>
    <xf numFmtId="0" fontId="0" fillId="0" borderId="11" xfId="0" applyNumberFormat="1" applyFont="1" applyBorder="1" applyAlignment="1">
      <alignment horizontal="center" vertical="center" wrapText="1"/>
    </xf>
    <xf numFmtId="0" fontId="11" fillId="0" borderId="10" xfId="0" applyNumberFormat="1" applyFont="1" applyBorder="1" applyAlignment="1">
      <alignment horizontal="left" vertical="center"/>
    </xf>
    <xf numFmtId="0" fontId="8" fillId="0" borderId="4" xfId="0" applyNumberFormat="1" applyFont="1" applyBorder="1" applyAlignment="1">
      <alignment horizontal="left" wrapText="1"/>
    </xf>
    <xf numFmtId="0" fontId="6" fillId="0" borderId="12" xfId="0" applyNumberFormat="1" applyFont="1" applyBorder="1" applyAlignment="1">
      <alignment horizontal="left" vertical="center"/>
    </xf>
    <xf numFmtId="0" fontId="6" fillId="0" borderId="4" xfId="0" applyNumberFormat="1" applyFont="1" applyBorder="1" applyAlignment="1">
      <alignment horizontal="center"/>
    </xf>
    <xf numFmtId="167" fontId="10" fillId="0" borderId="4" xfId="0" applyNumberFormat="1" applyFont="1" applyBorder="1" applyAlignment="1">
      <alignment horizontal="left"/>
    </xf>
    <xf numFmtId="168" fontId="6" fillId="0" borderId="4" xfId="0" applyNumberFormat="1" applyFont="1" applyBorder="1" applyAlignment="1">
      <alignment horizontal="left"/>
    </xf>
    <xf numFmtId="0" fontId="10" fillId="0" borderId="4"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13" xfId="0" applyNumberFormat="1" applyFont="1" applyBorder="1" applyAlignment="1">
      <alignment horizontal="left" vertical="center"/>
    </xf>
    <xf numFmtId="0" fontId="11" fillId="0" borderId="6" xfId="0" applyNumberFormat="1" applyFont="1" applyBorder="1" applyAlignment="1">
      <alignment horizontal="left" vertical="center"/>
    </xf>
    <xf numFmtId="0" fontId="0" fillId="0" borderId="11" xfId="0" applyNumberFormat="1" applyBorder="1" applyAlignment="1">
      <alignment horizontal="center" vertical="center" wrapText="1"/>
    </xf>
    <xf numFmtId="0" fontId="9" fillId="0" borderId="7" xfId="0" applyNumberFormat="1" applyFont="1" applyBorder="1" applyAlignment="1">
      <alignment horizontal="right" vertical="center"/>
    </xf>
    <xf numFmtId="0" fontId="13" fillId="0" borderId="0" xfId="0" applyFont="1" applyAlignment="1">
      <alignment horizontal="left" wrapText="1"/>
    </xf>
    <xf numFmtId="1" fontId="14" fillId="0" borderId="4" xfId="0" applyNumberFormat="1" applyFont="1" applyBorder="1" applyAlignment="1">
      <alignment horizontal="left"/>
    </xf>
    <xf numFmtId="0" fontId="0" fillId="0" borderId="4" xfId="0" applyNumberFormat="1" applyFont="1" applyBorder="1" applyAlignment="1">
      <alignment horizontal="left" vertical="center" wrapText="1"/>
    </xf>
    <xf numFmtId="0" fontId="9" fillId="0" borderId="4" xfId="0" applyFont="1" applyFill="1" applyBorder="1" applyAlignment="1">
      <alignment horizontal="left"/>
    </xf>
    <xf numFmtId="0" fontId="0" fillId="0" borderId="0" xfId="0" applyFill="1"/>
    <xf numFmtId="0" fontId="0" fillId="0" borderId="12" xfId="0" applyNumberFormat="1" applyFont="1" applyBorder="1" applyAlignment="1">
      <alignment horizontal="left" vertical="center"/>
    </xf>
    <xf numFmtId="0" fontId="0" fillId="0" borderId="12" xfId="0" applyBorder="1" applyAlignment="1">
      <alignment horizontal="left"/>
    </xf>
    <xf numFmtId="1" fontId="6" fillId="0" borderId="12" xfId="0" applyNumberFormat="1" applyFont="1" applyBorder="1" applyAlignment="1">
      <alignment horizontal="left" vertical="center"/>
    </xf>
    <xf numFmtId="1" fontId="6" fillId="0" borderId="8" xfId="0" applyNumberFormat="1" applyFont="1" applyBorder="1" applyAlignment="1">
      <alignment horizontal="left" vertical="center"/>
    </xf>
    <xf numFmtId="0" fontId="0" fillId="0" borderId="0" xfId="0" applyAlignment="1">
      <alignment horizontal="right"/>
    </xf>
    <xf numFmtId="1" fontId="9" fillId="0" borderId="7" xfId="0" applyNumberFormat="1" applyFont="1" applyBorder="1" applyAlignment="1">
      <alignment horizontal="right" vertical="center"/>
    </xf>
    <xf numFmtId="1" fontId="9" fillId="0" borderId="8" xfId="0" applyNumberFormat="1" applyFont="1" applyBorder="1" applyAlignment="1">
      <alignment horizontal="left" vertical="center"/>
    </xf>
    <xf numFmtId="1" fontId="9" fillId="0" borderId="4" xfId="0" applyNumberFormat="1" applyFont="1" applyBorder="1" applyAlignment="1">
      <alignment horizontal="left" vertical="center"/>
    </xf>
    <xf numFmtId="1" fontId="9" fillId="0" borderId="7" xfId="0" applyNumberFormat="1" applyFont="1" applyBorder="1" applyAlignment="1">
      <alignment horizontal="left" vertical="center"/>
    </xf>
    <xf numFmtId="0" fontId="0" fillId="0" borderId="12" xfId="0" applyBorder="1" applyAlignment="1">
      <alignment horizontal="right"/>
    </xf>
    <xf numFmtId="1" fontId="9" fillId="0" borderId="4" xfId="0" applyNumberFormat="1" applyFont="1" applyBorder="1" applyAlignment="1">
      <alignment horizontal="center" vertical="center"/>
    </xf>
    <xf numFmtId="1" fontId="9" fillId="0" borderId="7" xfId="0" applyNumberFormat="1" applyFont="1" applyBorder="1" applyAlignment="1">
      <alignment horizontal="left" vertical="center" wrapText="1"/>
    </xf>
    <xf numFmtId="1" fontId="9" fillId="0" borderId="12" xfId="0" applyNumberFormat="1" applyFont="1" applyBorder="1" applyAlignment="1">
      <alignment horizontal="left" vertical="center" wrapText="1"/>
    </xf>
    <xf numFmtId="1" fontId="9" fillId="0" borderId="8" xfId="0" applyNumberFormat="1" applyFont="1" applyBorder="1" applyAlignment="1">
      <alignment horizontal="left" vertical="center" wrapText="1"/>
    </xf>
    <xf numFmtId="165" fontId="9" fillId="0" borderId="7" xfId="0" applyNumberFormat="1" applyFont="1" applyBorder="1" applyAlignment="1">
      <alignment horizontal="right" vertical="center"/>
    </xf>
    <xf numFmtId="165" fontId="9" fillId="0" borderId="8" xfId="0" applyNumberFormat="1" applyFont="1" applyBorder="1" applyAlignment="1">
      <alignment horizontal="right" vertical="center"/>
    </xf>
    <xf numFmtId="1" fontId="6" fillId="0" borderId="7" xfId="0" applyNumberFormat="1" applyFont="1" applyBorder="1" applyAlignment="1">
      <alignment horizontal="left" vertical="center"/>
    </xf>
    <xf numFmtId="1" fontId="6" fillId="0" borderId="12" xfId="0" applyNumberFormat="1" applyFont="1" applyBorder="1" applyAlignment="1">
      <alignment horizontal="left" vertical="center"/>
    </xf>
    <xf numFmtId="1" fontId="6" fillId="0" borderId="8" xfId="0" applyNumberFormat="1" applyFont="1" applyBorder="1" applyAlignment="1">
      <alignment horizontal="left" vertical="center"/>
    </xf>
    <xf numFmtId="0" fontId="9" fillId="0" borderId="7" xfId="0" applyNumberFormat="1" applyFont="1" applyBorder="1" applyAlignment="1">
      <alignment horizontal="left" vertical="center" wrapText="1"/>
    </xf>
    <xf numFmtId="165" fontId="9" fillId="0" borderId="4" xfId="0" applyNumberFormat="1" applyFont="1" applyBorder="1" applyAlignment="1">
      <alignment horizontal="right" vertical="center" wrapText="1"/>
    </xf>
    <xf numFmtId="0" fontId="6" fillId="0" borderId="7"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8" xfId="0" applyNumberFormat="1" applyFont="1" applyBorder="1" applyAlignment="1">
      <alignment horizontal="left" vertical="center"/>
    </xf>
    <xf numFmtId="0" fontId="0" fillId="0" borderId="7" xfId="0" applyNumberFormat="1" applyBorder="1" applyAlignment="1">
      <alignment horizontal="left" vertical="center" wrapText="1"/>
    </xf>
    <xf numFmtId="0" fontId="0" fillId="0" borderId="12"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2" fontId="9" fillId="0" borderId="4" xfId="0" applyNumberFormat="1" applyFont="1" applyBorder="1" applyAlignment="1">
      <alignment horizontal="right"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166" fontId="0" fillId="2" borderId="4" xfId="0" applyNumberFormat="1" applyFont="1" applyFill="1" applyBorder="1" applyAlignment="1">
      <alignment horizontal="right" vertical="center" wrapText="1"/>
    </xf>
    <xf numFmtId="166" fontId="10" fillId="0" borderId="4" xfId="0" applyNumberFormat="1" applyFont="1" applyBorder="1" applyAlignment="1">
      <alignment horizontal="right" vertical="center" wrapText="1"/>
    </xf>
    <xf numFmtId="166" fontId="0" fillId="2" borderId="7" xfId="0" applyNumberFormat="1" applyFont="1" applyFill="1" applyBorder="1" applyAlignment="1">
      <alignment horizontal="right" vertical="center" wrapText="1"/>
    </xf>
    <xf numFmtId="166" fontId="6" fillId="2" borderId="7" xfId="0" applyNumberFormat="1" applyFont="1" applyFill="1" applyBorder="1" applyAlignment="1">
      <alignment horizontal="right" vertical="center" wrapText="1"/>
    </xf>
    <xf numFmtId="166" fontId="6" fillId="2" borderId="4" xfId="0" applyNumberFormat="1" applyFont="1" applyFill="1" applyBorder="1" applyAlignment="1">
      <alignment horizontal="right" vertical="center" wrapText="1"/>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0" fontId="0" fillId="0" borderId="7" xfId="0" applyNumberFormat="1" applyFont="1" applyBorder="1" applyAlignment="1">
      <alignment horizontal="left" vertical="center" wrapText="1"/>
    </xf>
    <xf numFmtId="166" fontId="0" fillId="0" borderId="7" xfId="0" applyNumberFormat="1" applyFont="1" applyBorder="1" applyAlignment="1">
      <alignment horizontal="right" vertical="center" wrapText="1"/>
    </xf>
    <xf numFmtId="0" fontId="5" fillId="0" borderId="0" xfId="0" applyNumberFormat="1" applyFont="1" applyAlignment="1">
      <alignment horizontal="center"/>
    </xf>
    <xf numFmtId="0" fontId="13" fillId="0" borderId="0" xfId="0" applyFont="1" applyAlignment="1">
      <alignment horizontal="left" wrapText="1"/>
    </xf>
    <xf numFmtId="0" fontId="6" fillId="0" borderId="2" xfId="0" applyNumberFormat="1" applyFont="1" applyBorder="1" applyAlignment="1">
      <alignment horizontal="left" wrapText="1"/>
    </xf>
    <xf numFmtId="0" fontId="0" fillId="0" borderId="1" xfId="0" applyNumberFormat="1" applyFont="1" applyBorder="1" applyAlignment="1">
      <alignment horizontal="center" vertical="top"/>
    </xf>
    <xf numFmtId="0" fontId="0" fillId="0" borderId="0" xfId="0" applyNumberFormat="1" applyAlignment="1">
      <alignment horizontal="center"/>
    </xf>
    <xf numFmtId="1" fontId="6" fillId="0" borderId="0" xfId="0" applyNumberFormat="1" applyFont="1" applyAlignment="1">
      <alignment horizontal="left" wrapText="1"/>
    </xf>
    <xf numFmtId="0" fontId="0" fillId="0" borderId="40" xfId="0" applyNumberFormat="1" applyBorder="1" applyAlignment="1">
      <alignment horizontal="left" vertical="center" wrapText="1"/>
    </xf>
    <xf numFmtId="0" fontId="0" fillId="0" borderId="41" xfId="0" applyNumberFormat="1" applyBorder="1" applyAlignment="1">
      <alignment horizontal="left" vertical="center" wrapText="1"/>
    </xf>
    <xf numFmtId="0" fontId="0" fillId="0" borderId="42" xfId="0" applyNumberFormat="1" applyBorder="1" applyAlignment="1">
      <alignment horizontal="left" vertical="center" wrapText="1"/>
    </xf>
    <xf numFmtId="0" fontId="9" fillId="0" borderId="34" xfId="0" applyNumberFormat="1" applyFont="1" applyBorder="1" applyAlignment="1">
      <alignment horizontal="left" vertical="center" wrapText="1"/>
    </xf>
    <xf numFmtId="165" fontId="9" fillId="0" borderId="40" xfId="0" applyNumberFormat="1" applyFont="1" applyBorder="1" applyAlignment="1">
      <alignment horizontal="right" vertical="center" wrapText="1"/>
    </xf>
    <xf numFmtId="165" fontId="9" fillId="0" borderId="42" xfId="0" applyNumberFormat="1" applyFont="1" applyBorder="1" applyAlignment="1">
      <alignment horizontal="right" vertical="center" wrapText="1"/>
    </xf>
    <xf numFmtId="165" fontId="14" fillId="0" borderId="4" xfId="0" applyNumberFormat="1" applyFont="1" applyBorder="1" applyAlignment="1">
      <alignment horizontal="right" vertical="center" wrapText="1"/>
    </xf>
    <xf numFmtId="0" fontId="15" fillId="0" borderId="4" xfId="0" applyFont="1" applyBorder="1" applyAlignment="1">
      <alignment horizontal="left"/>
    </xf>
    <xf numFmtId="0" fontId="14" fillId="0" borderId="7" xfId="0" applyNumberFormat="1" applyFont="1" applyBorder="1" applyAlignment="1">
      <alignment horizontal="left" vertical="center" wrapText="1"/>
    </xf>
    <xf numFmtId="1" fontId="15" fillId="0" borderId="4" xfId="0" applyNumberFormat="1" applyFont="1" applyBorder="1" applyAlignment="1">
      <alignment horizontal="right"/>
    </xf>
    <xf numFmtId="0" fontId="15" fillId="0" borderId="4" xfId="0" applyNumberFormat="1" applyFont="1" applyBorder="1" applyAlignment="1">
      <alignment horizontal="left" wrapText="1"/>
    </xf>
    <xf numFmtId="0" fontId="10" fillId="0" borderId="7" xfId="0" applyNumberFormat="1" applyFont="1" applyBorder="1" applyAlignment="1">
      <alignment horizontal="left" vertical="center" wrapText="1"/>
    </xf>
    <xf numFmtId="0" fontId="10" fillId="0" borderId="12" xfId="0" applyNumberFormat="1" applyFont="1" applyBorder="1" applyAlignment="1">
      <alignment horizontal="left" vertical="center" wrapText="1"/>
    </xf>
    <xf numFmtId="0" fontId="10" fillId="0" borderId="8" xfId="0" applyNumberFormat="1" applyFont="1" applyBorder="1" applyAlignment="1">
      <alignment horizontal="left" vertical="center" wrapText="1"/>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164" fontId="6" fillId="0" borderId="2" xfId="0" applyNumberFormat="1" applyFont="1" applyBorder="1" applyAlignment="1">
      <alignment horizontal="center" wrapText="1"/>
    </xf>
    <xf numFmtId="0" fontId="0" fillId="0" borderId="2" xfId="0" applyNumberFormat="1" applyFont="1" applyBorder="1" applyAlignment="1">
      <alignment horizontal="left" wrapText="1"/>
    </xf>
    <xf numFmtId="0" fontId="6" fillId="0" borderId="25" xfId="0" applyFont="1" applyBorder="1" applyAlignment="1">
      <alignment horizontal="left"/>
    </xf>
    <xf numFmtId="0" fontId="6" fillId="0" borderId="26" xfId="0" applyNumberFormat="1" applyFont="1" applyBorder="1" applyAlignment="1">
      <alignment horizontal="center"/>
    </xf>
    <xf numFmtId="0" fontId="8" fillId="0" borderId="4" xfId="0" applyFont="1" applyBorder="1" applyAlignment="1">
      <alignment horizontal="left"/>
    </xf>
    <xf numFmtId="0" fontId="8" fillId="0" borderId="4" xfId="0" applyNumberFormat="1" applyFont="1" applyBorder="1" applyAlignment="1">
      <alignment horizontal="left" wrapText="1"/>
    </xf>
    <xf numFmtId="0" fontId="6" fillId="0" borderId="36"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30"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30"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7" xfId="0" applyNumberFormat="1" applyFont="1" applyBorder="1" applyAlignment="1">
      <alignment horizontal="left" vertical="center" wrapText="1"/>
    </xf>
    <xf numFmtId="0" fontId="6" fillId="0" borderId="22" xfId="0" applyNumberFormat="1" applyFont="1" applyBorder="1" applyAlignment="1">
      <alignment horizontal="center" vertical="center"/>
    </xf>
    <xf numFmtId="0" fontId="6" fillId="0" borderId="24" xfId="0" applyNumberFormat="1" applyFont="1" applyBorder="1" applyAlignment="1">
      <alignment horizontal="center" vertical="center"/>
    </xf>
    <xf numFmtId="1" fontId="6" fillId="0" borderId="25" xfId="0" applyNumberFormat="1" applyFont="1" applyBorder="1" applyAlignment="1">
      <alignment horizontal="center"/>
    </xf>
    <xf numFmtId="1" fontId="6" fillId="0" borderId="3" xfId="0" applyNumberFormat="1" applyFont="1" applyBorder="1" applyAlignment="1">
      <alignment horizontal="center"/>
    </xf>
    <xf numFmtId="1" fontId="6" fillId="0" borderId="26" xfId="0" applyNumberFormat="1" applyFont="1" applyBorder="1" applyAlignment="1">
      <alignment horizontal="center"/>
    </xf>
    <xf numFmtId="166" fontId="6" fillId="2" borderId="15" xfId="0" applyNumberFormat="1" applyFont="1" applyFill="1" applyBorder="1" applyAlignment="1">
      <alignment horizontal="right" vertical="center" wrapText="1"/>
    </xf>
    <xf numFmtId="166" fontId="6" fillId="2" borderId="32" xfId="0" applyNumberFormat="1" applyFont="1" applyFill="1" applyBorder="1" applyAlignment="1">
      <alignment horizontal="right" vertical="center" wrapText="1"/>
    </xf>
    <xf numFmtId="165" fontId="0" fillId="2" borderId="7" xfId="0" applyNumberFormat="1" applyFont="1" applyFill="1" applyBorder="1" applyAlignment="1">
      <alignment horizontal="right" vertical="center" wrapText="1"/>
    </xf>
    <xf numFmtId="165" fontId="0" fillId="0" borderId="7" xfId="0" applyNumberFormat="1" applyFont="1" applyFill="1" applyBorder="1" applyAlignment="1">
      <alignment horizontal="right" vertical="center" wrapText="1"/>
    </xf>
    <xf numFmtId="0" fontId="6" fillId="0" borderId="32" xfId="0" applyNumberFormat="1" applyFont="1" applyBorder="1" applyAlignment="1">
      <alignment horizontal="center" vertical="center" wrapText="1"/>
    </xf>
    <xf numFmtId="0" fontId="6" fillId="0" borderId="39" xfId="0" applyNumberFormat="1" applyFont="1" applyBorder="1" applyAlignment="1">
      <alignment horizontal="center" vertical="center"/>
    </xf>
    <xf numFmtId="1" fontId="6" fillId="0" borderId="18" xfId="0" applyNumberFormat="1" applyFont="1" applyBorder="1" applyAlignment="1">
      <alignment horizontal="center" vertical="center" wrapText="1"/>
    </xf>
    <xf numFmtId="1" fontId="6" fillId="0" borderId="20"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0" fontId="6" fillId="0" borderId="12"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166" fontId="6" fillId="0" borderId="4" xfId="0" applyNumberFormat="1" applyFont="1" applyBorder="1" applyAlignment="1">
      <alignment horizontal="right" vertical="center" wrapText="1"/>
    </xf>
    <xf numFmtId="166" fontId="6" fillId="0" borderId="7" xfId="0" applyNumberFormat="1" applyFont="1" applyBorder="1" applyAlignment="1">
      <alignment horizontal="right" vertical="center" wrapText="1"/>
    </xf>
    <xf numFmtId="166" fontId="8" fillId="0" borderId="4" xfId="0" applyNumberFormat="1" applyFont="1" applyBorder="1" applyAlignment="1">
      <alignment horizontal="right" vertical="center" wrapText="1"/>
    </xf>
    <xf numFmtId="166" fontId="10" fillId="0" borderId="7" xfId="0" applyNumberFormat="1" applyFont="1" applyBorder="1" applyAlignment="1">
      <alignment horizontal="right" vertical="center" wrapText="1"/>
    </xf>
    <xf numFmtId="0" fontId="6" fillId="0" borderId="15" xfId="0" applyNumberFormat="1" applyFont="1" applyBorder="1" applyAlignment="1">
      <alignment horizontal="left" vertical="center" wrapText="1"/>
    </xf>
    <xf numFmtId="0" fontId="6" fillId="0" borderId="16"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0" fontId="6" fillId="0" borderId="7" xfId="0" applyNumberFormat="1" applyFont="1" applyBorder="1" applyAlignment="1">
      <alignment horizontal="right" vertical="center" wrapText="1"/>
    </xf>
    <xf numFmtId="0" fontId="6" fillId="0" borderId="12" xfId="0" applyNumberFormat="1" applyFont="1" applyBorder="1" applyAlignment="1">
      <alignment horizontal="right" vertical="center" wrapText="1"/>
    </xf>
    <xf numFmtId="0" fontId="6" fillId="0" borderId="8" xfId="0" applyNumberFormat="1" applyFont="1" applyBorder="1" applyAlignment="1">
      <alignment horizontal="right" vertical="center" wrapText="1"/>
    </xf>
    <xf numFmtId="0" fontId="9" fillId="0" borderId="4" xfId="0" applyNumberFormat="1" applyFont="1" applyFill="1" applyBorder="1" applyAlignment="1">
      <alignment horizontal="left" vertical="center" wrapText="1"/>
    </xf>
    <xf numFmtId="165" fontId="6" fillId="0" borderId="7" xfId="0" applyNumberFormat="1" applyFont="1" applyFill="1" applyBorder="1" applyAlignment="1">
      <alignment horizontal="right" vertical="center" wrapText="1"/>
    </xf>
    <xf numFmtId="165" fontId="6" fillId="0" borderId="8" xfId="0" applyNumberFormat="1" applyFont="1" applyFill="1" applyBorder="1" applyAlignment="1">
      <alignment horizontal="right" vertical="center" wrapText="1"/>
    </xf>
    <xf numFmtId="1" fontId="6" fillId="0" borderId="4" xfId="0" applyNumberFormat="1" applyFont="1" applyBorder="1" applyAlignment="1">
      <alignment horizontal="right" vertical="center"/>
    </xf>
    <xf numFmtId="0" fontId="6" fillId="0" borderId="33" xfId="0" applyNumberFormat="1" applyFont="1" applyBorder="1" applyAlignment="1">
      <alignment horizontal="left" vertical="center" wrapText="1"/>
    </xf>
    <xf numFmtId="0" fontId="6" fillId="0" borderId="2"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0" fontId="11" fillId="0" borderId="31" xfId="0" applyNumberFormat="1" applyFont="1" applyBorder="1" applyAlignment="1">
      <alignment horizontal="center" vertical="center" wrapText="1"/>
    </xf>
    <xf numFmtId="0" fontId="11" fillId="0" borderId="23"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35" xfId="0" applyNumberFormat="1" applyFont="1" applyBorder="1" applyAlignment="1">
      <alignment horizontal="center" vertical="center" wrapText="1"/>
    </xf>
    <xf numFmtId="0" fontId="11" fillId="0" borderId="22"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1" fillId="0" borderId="24" xfId="0" applyNumberFormat="1" applyFont="1" applyBorder="1" applyAlignment="1">
      <alignment horizontal="center" vertical="center"/>
    </xf>
    <xf numFmtId="1" fontId="6" fillId="0" borderId="6" xfId="0" applyNumberFormat="1" applyFont="1" applyBorder="1" applyAlignment="1">
      <alignment horizontal="center"/>
    </xf>
    <xf numFmtId="1" fontId="6" fillId="0" borderId="20" xfId="0" applyNumberFormat="1" applyFont="1" applyBorder="1" applyAlignment="1">
      <alignment horizontal="center"/>
    </xf>
    <xf numFmtId="1" fontId="6" fillId="0" borderId="19" xfId="0" applyNumberFormat="1" applyFont="1" applyBorder="1" applyAlignment="1">
      <alignment horizontal="center"/>
    </xf>
    <xf numFmtId="0" fontId="11" fillId="0" borderId="36" xfId="0" applyNumberFormat="1" applyFont="1" applyBorder="1" applyAlignment="1">
      <alignment horizontal="center" vertical="center" wrapText="1"/>
    </xf>
    <xf numFmtId="0" fontId="11" fillId="0" borderId="28"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11" fillId="0" borderId="30" xfId="0" applyNumberFormat="1" applyFont="1" applyBorder="1" applyAlignment="1">
      <alignment horizontal="center" vertical="center" wrapText="1"/>
    </xf>
    <xf numFmtId="0" fontId="11" fillId="0" borderId="37" xfId="0" applyNumberFormat="1" applyFont="1" applyBorder="1" applyAlignment="1">
      <alignment horizontal="center" vertical="center" wrapText="1"/>
    </xf>
    <xf numFmtId="0" fontId="11" fillId="0" borderId="38" xfId="0" applyNumberFormat="1" applyFont="1" applyBorder="1" applyAlignment="1">
      <alignment horizontal="center" vertical="center" wrapText="1"/>
    </xf>
    <xf numFmtId="0" fontId="9" fillId="0" borderId="4" xfId="0" applyNumberFormat="1" applyFont="1" applyBorder="1" applyAlignment="1">
      <alignment horizontal="right" vertical="center" wrapText="1"/>
    </xf>
    <xf numFmtId="165" fontId="9" fillId="0" borderId="11" xfId="0" applyNumberFormat="1" applyFont="1" applyBorder="1" applyAlignment="1">
      <alignment horizontal="right" vertical="center" wrapText="1"/>
    </xf>
    <xf numFmtId="1" fontId="6" fillId="0" borderId="10" xfId="0" applyNumberFormat="1" applyFont="1" applyBorder="1" applyAlignment="1">
      <alignment horizontal="right" vertical="center"/>
    </xf>
    <xf numFmtId="0" fontId="6" fillId="0" borderId="7"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1" fontId="11" fillId="0" borderId="2" xfId="0" applyNumberFormat="1" applyFont="1" applyBorder="1" applyAlignment="1">
      <alignment horizontal="center"/>
    </xf>
    <xf numFmtId="1" fontId="11" fillId="0" borderId="14" xfId="0" applyNumberFormat="1" applyFont="1" applyBorder="1" applyAlignment="1">
      <alignment horizontal="center"/>
    </xf>
    <xf numFmtId="1" fontId="11" fillId="0" borderId="15" xfId="0" applyNumberFormat="1" applyFont="1" applyBorder="1" applyAlignment="1">
      <alignment horizontal="center"/>
    </xf>
    <xf numFmtId="1" fontId="11" fillId="0" borderId="16" xfId="0" applyNumberFormat="1" applyFont="1" applyBorder="1" applyAlignment="1">
      <alignment horizontal="center"/>
    </xf>
    <xf numFmtId="1" fontId="11" fillId="0" borderId="17" xfId="0" applyNumberFormat="1" applyFont="1" applyBorder="1" applyAlignment="1">
      <alignment horizontal="center"/>
    </xf>
    <xf numFmtId="1" fontId="11" fillId="0" borderId="18" xfId="0" applyNumberFormat="1" applyFont="1" applyBorder="1" applyAlignment="1">
      <alignment horizontal="center" vertical="center"/>
    </xf>
    <xf numFmtId="1" fontId="11" fillId="0" borderId="19" xfId="0" applyNumberFormat="1" applyFont="1" applyBorder="1" applyAlignment="1">
      <alignment horizontal="center" vertical="center"/>
    </xf>
    <xf numFmtId="0" fontId="11" fillId="0" borderId="18" xfId="0" applyNumberFormat="1" applyFont="1" applyBorder="1" applyAlignment="1">
      <alignment horizontal="center" vertical="center" wrapText="1"/>
    </xf>
    <xf numFmtId="0" fontId="11" fillId="0" borderId="20"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165" fontId="14" fillId="3" borderId="4" xfId="0" applyNumberFormat="1" applyFont="1" applyFill="1" applyBorder="1" applyAlignment="1">
      <alignment horizontal="right" vertical="center" wrapText="1"/>
    </xf>
    <xf numFmtId="0" fontId="12" fillId="0" borderId="0" xfId="0" applyNumberFormat="1" applyFont="1" applyAlignment="1">
      <alignment horizontal="left" wrapText="1"/>
    </xf>
    <xf numFmtId="0" fontId="12" fillId="0" borderId="0" xfId="0" applyNumberFormat="1" applyFont="1" applyAlignment="1">
      <alignment horizontal="center"/>
    </xf>
    <xf numFmtId="0" fontId="16" fillId="0" borderId="0" xfId="0" applyNumberFormat="1" applyFont="1" applyAlignment="1">
      <alignment horizontal="left" vertical="top" wrapText="1"/>
    </xf>
    <xf numFmtId="0" fontId="16" fillId="0" borderId="2" xfId="0" applyNumberFormat="1" applyFont="1" applyBorder="1" applyAlignment="1">
      <alignment horizontal="center"/>
    </xf>
    <xf numFmtId="0" fontId="6" fillId="0" borderId="22"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4" xfId="0" applyNumberFormat="1" applyFont="1" applyBorder="1" applyAlignment="1">
      <alignment horizontal="right" vertical="center" wrapText="1"/>
    </xf>
    <xf numFmtId="0" fontId="6" fillId="0" borderId="4" xfId="0" applyNumberFormat="1" applyFont="1" applyBorder="1" applyAlignment="1">
      <alignment horizontal="left" vertical="center" wrapText="1"/>
    </xf>
    <xf numFmtId="0" fontId="6" fillId="0" borderId="27"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32"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Q252"/>
  <sheetViews>
    <sheetView tabSelected="1" topLeftCell="A7" workbookViewId="0">
      <selection activeCell="M12" sqref="M12:Q12"/>
    </sheetView>
  </sheetViews>
  <sheetFormatPr defaultColWidth="10.6640625" defaultRowHeight="11.25"/>
  <cols>
    <col min="1" max="1" width="3.5" style="1" customWidth="1"/>
    <col min="2" max="2" width="5.5" style="1" customWidth="1"/>
    <col min="3" max="17" width="11.33203125" style="1" customWidth="1"/>
  </cols>
  <sheetData>
    <row r="1" spans="1:17" s="1" customFormat="1" ht="11.25" customHeight="1">
      <c r="Q1" s="2" t="s">
        <v>0</v>
      </c>
    </row>
    <row r="2" spans="1:17" s="1" customFormat="1" ht="12.75" customHeight="1">
      <c r="Q2" s="2" t="s">
        <v>1</v>
      </c>
    </row>
    <row r="3" spans="1:17" s="1" customFormat="1" ht="12.75" customHeight="1"/>
    <row r="4" spans="1:17" s="1" customFormat="1" ht="12.75" customHeight="1">
      <c r="M4" s="3" t="s">
        <v>2</v>
      </c>
    </row>
    <row r="6" spans="1:17" ht="12.75" customHeight="1">
      <c r="A6"/>
      <c r="B6"/>
      <c r="C6"/>
      <c r="D6"/>
      <c r="E6"/>
      <c r="F6"/>
      <c r="G6"/>
      <c r="H6"/>
      <c r="I6"/>
      <c r="J6"/>
      <c r="K6"/>
      <c r="L6"/>
      <c r="M6" s="76" t="s">
        <v>3</v>
      </c>
      <c r="N6" s="76"/>
      <c r="O6" s="76"/>
      <c r="P6" s="76"/>
      <c r="Q6" s="76"/>
    </row>
    <row r="7" spans="1:17" ht="24.75" customHeight="1">
      <c r="A7"/>
      <c r="B7"/>
      <c r="C7"/>
      <c r="D7"/>
      <c r="E7"/>
      <c r="F7"/>
      <c r="G7"/>
      <c r="H7"/>
      <c r="I7"/>
      <c r="J7"/>
      <c r="K7"/>
      <c r="L7"/>
      <c r="M7" s="77" t="s">
        <v>4</v>
      </c>
      <c r="N7" s="77"/>
      <c r="O7" s="77"/>
      <c r="P7" s="77"/>
      <c r="Q7" s="77"/>
    </row>
    <row r="9" spans="1:17" ht="12.75" customHeight="1">
      <c r="A9"/>
      <c r="B9"/>
      <c r="C9"/>
      <c r="D9"/>
      <c r="E9"/>
      <c r="F9"/>
      <c r="G9"/>
      <c r="H9"/>
      <c r="I9"/>
      <c r="J9"/>
      <c r="K9"/>
      <c r="L9"/>
      <c r="M9" s="76" t="s">
        <v>5</v>
      </c>
      <c r="N9" s="76"/>
      <c r="O9" s="76"/>
      <c r="P9" s="76"/>
      <c r="Q9" s="76"/>
    </row>
    <row r="10" spans="1:17" ht="36.75" customHeight="1">
      <c r="A10"/>
      <c r="B10"/>
      <c r="C10"/>
      <c r="D10"/>
      <c r="E10"/>
      <c r="F10"/>
      <c r="G10"/>
      <c r="H10"/>
      <c r="I10"/>
      <c r="J10"/>
      <c r="K10"/>
      <c r="L10"/>
      <c r="M10" s="77" t="s">
        <v>167</v>
      </c>
      <c r="N10" s="77"/>
      <c r="O10" s="77"/>
      <c r="P10" s="77"/>
      <c r="Q10" s="77"/>
    </row>
    <row r="12" spans="1:17" ht="51.75" customHeight="1">
      <c r="M12" s="91" t="s">
        <v>189</v>
      </c>
      <c r="N12" s="91"/>
      <c r="O12" s="91"/>
      <c r="P12" s="91"/>
      <c r="Q12" s="91"/>
    </row>
    <row r="13" spans="1:17" ht="12.75">
      <c r="M13" s="43"/>
      <c r="N13" s="43"/>
      <c r="O13" s="43"/>
      <c r="P13" s="43"/>
      <c r="Q13" s="43"/>
    </row>
    <row r="14" spans="1:17" ht="15.75" customHeight="1">
      <c r="A14" s="78" t="s">
        <v>6</v>
      </c>
      <c r="B14" s="78"/>
      <c r="C14" s="78"/>
      <c r="D14" s="78"/>
      <c r="E14" s="78"/>
      <c r="F14" s="78"/>
      <c r="G14" s="78"/>
      <c r="H14" s="78"/>
      <c r="I14" s="78"/>
      <c r="J14" s="78"/>
      <c r="K14" s="78"/>
      <c r="L14" s="78"/>
      <c r="M14" s="78"/>
      <c r="N14" s="78"/>
      <c r="O14" s="78"/>
      <c r="P14" s="78"/>
      <c r="Q14" s="78"/>
    </row>
    <row r="15" spans="1:17" ht="15.75" customHeight="1">
      <c r="A15" s="90" t="s">
        <v>7</v>
      </c>
      <c r="B15" s="90"/>
      <c r="C15" s="90"/>
      <c r="D15" s="90"/>
      <c r="E15" s="90"/>
      <c r="F15" s="90"/>
      <c r="G15" s="90"/>
      <c r="H15" s="90"/>
      <c r="I15" s="90"/>
      <c r="J15" s="90"/>
      <c r="K15" s="90"/>
      <c r="L15" s="90"/>
      <c r="M15" s="90"/>
      <c r="N15" s="90"/>
      <c r="O15" s="90"/>
      <c r="P15" s="90"/>
      <c r="Q15" s="90"/>
    </row>
    <row r="19" spans="1:17" ht="11.25" customHeight="1">
      <c r="A19" s="4" t="s">
        <v>8</v>
      </c>
      <c r="B19" s="95">
        <v>1000000</v>
      </c>
      <c r="C19" s="95"/>
      <c r="D19"/>
      <c r="E19" s="92" t="s">
        <v>9</v>
      </c>
      <c r="F19" s="92"/>
      <c r="G19" s="92"/>
      <c r="H19" s="92"/>
      <c r="I19" s="92"/>
      <c r="J19" s="92"/>
      <c r="K19" s="92"/>
      <c r="L19" s="92"/>
      <c r="M19" s="92"/>
      <c r="N19" s="92"/>
      <c r="O19" s="92"/>
      <c r="P19" s="92"/>
      <c r="Q19" s="92"/>
    </row>
    <row r="20" spans="1:17" ht="11.25" customHeight="1">
      <c r="A20"/>
      <c r="B20" s="93" t="s">
        <v>10</v>
      </c>
      <c r="C20" s="93"/>
      <c r="D20"/>
      <c r="E20" s="94" t="s">
        <v>11</v>
      </c>
      <c r="F20" s="94"/>
      <c r="G20" s="94"/>
      <c r="H20" s="94"/>
      <c r="I20" s="94"/>
      <c r="J20" s="94"/>
      <c r="K20" s="94"/>
      <c r="L20" s="94"/>
      <c r="M20" s="94"/>
      <c r="N20" s="94"/>
      <c r="O20" s="94"/>
      <c r="P20" s="94"/>
      <c r="Q20" s="94"/>
    </row>
    <row r="22" spans="1:17" ht="11.25" customHeight="1">
      <c r="A22" s="4" t="s">
        <v>12</v>
      </c>
      <c r="B22" s="95">
        <v>1010000</v>
      </c>
      <c r="C22" s="95"/>
      <c r="D22"/>
      <c r="E22" s="92" t="s">
        <v>9</v>
      </c>
      <c r="F22" s="92"/>
      <c r="G22" s="92"/>
      <c r="H22" s="92"/>
      <c r="I22" s="92"/>
      <c r="J22" s="92"/>
      <c r="K22" s="92"/>
      <c r="L22" s="92"/>
      <c r="M22" s="92"/>
      <c r="N22" s="92"/>
      <c r="O22" s="92"/>
      <c r="P22" s="92"/>
      <c r="Q22" s="92"/>
    </row>
    <row r="23" spans="1:17" ht="11.25" customHeight="1">
      <c r="A23"/>
      <c r="B23" s="93" t="s">
        <v>10</v>
      </c>
      <c r="C23" s="93"/>
      <c r="D23"/>
      <c r="E23" s="94" t="s">
        <v>13</v>
      </c>
      <c r="F23" s="94"/>
      <c r="G23" s="94"/>
      <c r="H23" s="94"/>
      <c r="I23" s="94"/>
      <c r="J23" s="94"/>
      <c r="K23" s="94"/>
      <c r="L23" s="94"/>
      <c r="M23" s="94"/>
      <c r="N23" s="94"/>
      <c r="O23" s="94"/>
      <c r="P23" s="94"/>
      <c r="Q23" s="94"/>
    </row>
    <row r="25" spans="1:17" ht="11.25" customHeight="1">
      <c r="A25" s="4" t="s">
        <v>14</v>
      </c>
      <c r="B25" s="110">
        <v>1014080</v>
      </c>
      <c r="C25" s="110"/>
      <c r="D25"/>
      <c r="E25" s="114"/>
      <c r="F25" s="114"/>
      <c r="G25"/>
      <c r="H25" s="92" t="s">
        <v>158</v>
      </c>
      <c r="I25" s="92"/>
      <c r="J25" s="92"/>
      <c r="K25" s="92"/>
      <c r="L25" s="92"/>
      <c r="M25" s="92"/>
      <c r="N25" s="92"/>
      <c r="O25" s="92"/>
      <c r="P25" s="92"/>
      <c r="Q25" s="92"/>
    </row>
    <row r="26" spans="1:17" ht="11.25" customHeight="1">
      <c r="A26"/>
      <c r="B26" s="93" t="s">
        <v>10</v>
      </c>
      <c r="C26" s="93"/>
      <c r="D26"/>
      <c r="E26" s="6" t="s">
        <v>17</v>
      </c>
      <c r="F26" s="7" t="s">
        <v>18</v>
      </c>
      <c r="G26"/>
      <c r="H26" s="94" t="s">
        <v>19</v>
      </c>
      <c r="I26" s="94"/>
      <c r="J26" s="94"/>
      <c r="K26" s="94"/>
      <c r="L26" s="94"/>
      <c r="M26" s="94"/>
      <c r="N26" s="94"/>
      <c r="O26" s="94"/>
      <c r="P26" s="94"/>
      <c r="Q26" s="94"/>
    </row>
    <row r="28" spans="1:17" ht="11.25" customHeight="1">
      <c r="A28" s="4" t="s">
        <v>20</v>
      </c>
      <c r="B28" s="110" t="s">
        <v>187</v>
      </c>
      <c r="C28" s="110"/>
      <c r="D28" s="110"/>
      <c r="E28" s="110"/>
      <c r="F28" s="110"/>
      <c r="G28" s="110"/>
      <c r="H28" s="110"/>
      <c r="I28" s="110"/>
      <c r="J28" s="110"/>
      <c r="K28" s="110"/>
      <c r="L28" s="110"/>
      <c r="M28" s="110"/>
      <c r="N28" s="110"/>
      <c r="O28" s="110"/>
      <c r="P28" s="110"/>
      <c r="Q28" s="110"/>
    </row>
    <row r="30" spans="1:17" ht="11.25" customHeight="1">
      <c r="A30" s="8" t="s">
        <v>21</v>
      </c>
      <c r="B30" s="111" t="s">
        <v>22</v>
      </c>
      <c r="C30" s="111"/>
      <c r="D30" s="111"/>
      <c r="E30" s="111"/>
      <c r="F30" s="111"/>
      <c r="G30" s="111"/>
      <c r="H30" s="111"/>
      <c r="I30" s="111"/>
      <c r="J30" s="111"/>
      <c r="K30" s="111"/>
      <c r="L30" s="111"/>
      <c r="M30" s="111"/>
      <c r="N30" s="111"/>
      <c r="O30" s="111"/>
      <c r="P30" s="111"/>
      <c r="Q30" s="111"/>
    </row>
    <row r="32" spans="1:17" ht="224.25" customHeight="1">
      <c r="A32"/>
      <c r="B32" s="112" t="s">
        <v>188</v>
      </c>
      <c r="C32" s="112"/>
      <c r="D32" s="112"/>
      <c r="E32" s="112"/>
      <c r="F32" s="112"/>
      <c r="G32" s="112"/>
      <c r="H32" s="112"/>
      <c r="I32" s="112"/>
      <c r="J32" s="112"/>
      <c r="K32" s="112"/>
      <c r="L32" s="112"/>
      <c r="M32" s="112"/>
      <c r="N32" s="112"/>
      <c r="O32" s="112"/>
      <c r="P32" s="112"/>
      <c r="Q32" s="112"/>
    </row>
    <row r="34" spans="1:17" ht="11.25" customHeight="1">
      <c r="A34" s="4" t="s">
        <v>23</v>
      </c>
      <c r="B34" s="113" t="s">
        <v>24</v>
      </c>
      <c r="C34" s="113"/>
      <c r="D34" s="113"/>
      <c r="E34" s="113"/>
      <c r="F34" s="113"/>
      <c r="G34" s="113"/>
      <c r="H34" s="113"/>
      <c r="I34" s="113"/>
      <c r="J34" s="113"/>
      <c r="K34" s="113"/>
      <c r="L34" s="113"/>
      <c r="M34" s="113"/>
      <c r="N34" s="113"/>
      <c r="O34" s="113"/>
      <c r="P34" s="113"/>
      <c r="Q34" s="113"/>
    </row>
    <row r="35" spans="1:17" ht="11.25" customHeight="1">
      <c r="A35" s="10"/>
      <c r="B35" s="115" t="s">
        <v>25</v>
      </c>
      <c r="C35" s="115"/>
      <c r="D35" s="115"/>
      <c r="E35" s="115"/>
      <c r="F35" s="115"/>
      <c r="G35" s="115"/>
      <c r="H35" s="115"/>
      <c r="I35" s="115"/>
      <c r="J35" s="115"/>
      <c r="K35" s="115"/>
      <c r="L35" s="115"/>
      <c r="M35" s="115"/>
      <c r="N35" s="115"/>
      <c r="O35" s="115"/>
      <c r="P35" s="115"/>
      <c r="Q35" s="115"/>
    </row>
    <row r="36" spans="1:17" ht="11.25" customHeight="1" thickBot="1">
      <c r="A36" s="4" t="s">
        <v>26</v>
      </c>
      <c r="B36" s="4" t="s">
        <v>27</v>
      </c>
      <c r="C36"/>
      <c r="D36"/>
      <c r="E36"/>
      <c r="F36"/>
      <c r="G36"/>
      <c r="H36"/>
      <c r="I36"/>
      <c r="J36"/>
      <c r="K36"/>
      <c r="L36"/>
      <c r="M36"/>
      <c r="N36"/>
      <c r="O36"/>
      <c r="P36"/>
      <c r="Q36"/>
    </row>
    <row r="37" spans="1:17" ht="11.25" customHeight="1">
      <c r="A37" s="116" t="s">
        <v>28</v>
      </c>
      <c r="B37" s="116"/>
      <c r="C37" s="11" t="s">
        <v>29</v>
      </c>
      <c r="D37" s="11" t="s">
        <v>30</v>
      </c>
      <c r="E37" s="117" t="s">
        <v>31</v>
      </c>
      <c r="F37" s="117"/>
      <c r="G37" s="117"/>
      <c r="H37" s="117"/>
      <c r="I37" s="117"/>
      <c r="J37" s="117"/>
      <c r="K37" s="117"/>
      <c r="L37" s="117"/>
      <c r="M37" s="117"/>
      <c r="N37" s="117"/>
      <c r="O37" s="117"/>
      <c r="P37" s="117"/>
      <c r="Q37" s="117"/>
    </row>
    <row r="38" spans="1:17" ht="11.25" customHeight="1">
      <c r="A38" s="118">
        <v>1</v>
      </c>
      <c r="B38" s="118"/>
      <c r="C38" s="12" t="s">
        <v>15</v>
      </c>
      <c r="D38" s="12" t="s">
        <v>34</v>
      </c>
      <c r="E38" s="119" t="s">
        <v>16</v>
      </c>
      <c r="F38" s="119"/>
      <c r="G38" s="119"/>
      <c r="H38" s="119"/>
      <c r="I38" s="119"/>
      <c r="J38" s="119"/>
      <c r="K38" s="119"/>
      <c r="L38" s="119"/>
      <c r="M38" s="119"/>
      <c r="N38" s="119"/>
      <c r="O38" s="119"/>
      <c r="P38" s="119"/>
      <c r="Q38" s="119"/>
    </row>
    <row r="39" spans="1:17" ht="11.25" hidden="1" customHeight="1">
      <c r="A39" s="12"/>
      <c r="B39" s="12"/>
      <c r="C39" s="12"/>
      <c r="D39" s="12"/>
      <c r="E39" s="32"/>
      <c r="F39" s="32"/>
      <c r="G39" s="32"/>
      <c r="H39" s="32"/>
      <c r="I39" s="32"/>
      <c r="J39" s="32"/>
      <c r="K39" s="32"/>
      <c r="L39" s="32"/>
      <c r="M39" s="32"/>
      <c r="N39" s="32"/>
      <c r="O39" s="32"/>
      <c r="P39" s="32"/>
      <c r="Q39" s="32"/>
    </row>
    <row r="40" spans="1:17" ht="11.25" customHeight="1">
      <c r="A40" s="118">
        <v>2</v>
      </c>
      <c r="B40" s="118"/>
      <c r="C40" s="12" t="s">
        <v>32</v>
      </c>
      <c r="D40" s="12" t="s">
        <v>34</v>
      </c>
      <c r="E40" s="119" t="s">
        <v>33</v>
      </c>
      <c r="F40" s="119"/>
      <c r="G40" s="119"/>
      <c r="H40" s="119"/>
      <c r="I40" s="119"/>
      <c r="J40" s="119"/>
      <c r="K40" s="119"/>
      <c r="L40" s="119"/>
      <c r="M40" s="119"/>
      <c r="N40" s="119"/>
      <c r="O40" s="119"/>
      <c r="P40" s="119"/>
      <c r="Q40" s="119"/>
    </row>
    <row r="41" spans="1:17" ht="11.25" customHeight="1">
      <c r="A41" s="27"/>
      <c r="B41" s="27"/>
      <c r="C41" s="27"/>
      <c r="D41" s="27"/>
      <c r="E41" s="28"/>
      <c r="F41" s="28"/>
      <c r="G41" s="28"/>
      <c r="H41" s="28"/>
      <c r="I41" s="28"/>
      <c r="J41" s="28"/>
      <c r="K41" s="28"/>
      <c r="L41" s="28"/>
      <c r="M41" s="28"/>
      <c r="N41" s="28"/>
      <c r="O41" s="28"/>
      <c r="P41" s="28"/>
      <c r="Q41" s="28"/>
    </row>
    <row r="42" spans="1:17" ht="11.25" customHeight="1" thickBot="1">
      <c r="A42" s="4" t="s">
        <v>35</v>
      </c>
      <c r="B42"/>
      <c r="C42"/>
      <c r="D42"/>
      <c r="E42"/>
      <c r="F42"/>
      <c r="G42"/>
      <c r="H42"/>
      <c r="I42"/>
      <c r="J42"/>
      <c r="K42"/>
      <c r="L42"/>
      <c r="M42"/>
      <c r="N42"/>
      <c r="O42"/>
      <c r="P42"/>
      <c r="Q42" s="4" t="s">
        <v>36</v>
      </c>
    </row>
    <row r="43" spans="1:17" ht="11.25" customHeight="1">
      <c r="A43" s="120" t="s">
        <v>28</v>
      </c>
      <c r="B43" s="120"/>
      <c r="C43" s="123" t="s">
        <v>29</v>
      </c>
      <c r="D43" s="125" t="s">
        <v>37</v>
      </c>
      <c r="E43" s="125"/>
      <c r="F43" s="125"/>
      <c r="G43" s="125"/>
      <c r="H43" s="125"/>
      <c r="I43" s="125"/>
      <c r="J43" s="125"/>
      <c r="K43" s="125" t="s">
        <v>38</v>
      </c>
      <c r="L43" s="125"/>
      <c r="M43" s="125" t="s">
        <v>39</v>
      </c>
      <c r="N43" s="125"/>
      <c r="O43" s="130" t="s">
        <v>40</v>
      </c>
      <c r="P43" s="130"/>
      <c r="Q43"/>
    </row>
    <row r="44" spans="1:17" ht="11.25" customHeight="1" thickBot="1">
      <c r="A44" s="121"/>
      <c r="B44" s="122"/>
      <c r="C44" s="124"/>
      <c r="D44" s="126"/>
      <c r="E44" s="127"/>
      <c r="F44" s="127"/>
      <c r="G44" s="127"/>
      <c r="H44" s="127"/>
      <c r="I44" s="127"/>
      <c r="J44" s="127"/>
      <c r="K44" s="126"/>
      <c r="L44" s="127"/>
      <c r="M44" s="126"/>
      <c r="N44" s="127"/>
      <c r="O44" s="124"/>
      <c r="P44" s="131"/>
      <c r="Q44"/>
    </row>
    <row r="45" spans="1:17" ht="11.25" customHeight="1" thickBot="1">
      <c r="A45" s="132">
        <v>1</v>
      </c>
      <c r="B45" s="132"/>
      <c r="C45" s="13">
        <v>2</v>
      </c>
      <c r="D45" s="133">
        <v>4</v>
      </c>
      <c r="E45" s="133"/>
      <c r="F45" s="133"/>
      <c r="G45" s="133"/>
      <c r="H45" s="133"/>
      <c r="I45" s="133"/>
      <c r="J45" s="133"/>
      <c r="K45" s="133">
        <v>5</v>
      </c>
      <c r="L45" s="133"/>
      <c r="M45" s="133">
        <v>6</v>
      </c>
      <c r="N45" s="133"/>
      <c r="O45" s="134">
        <v>7</v>
      </c>
      <c r="P45" s="134"/>
      <c r="Q45"/>
    </row>
    <row r="46" spans="1:17" ht="11.25" customHeight="1">
      <c r="A46" s="128"/>
      <c r="B46" s="128"/>
      <c r="C46" s="14" t="s">
        <v>15</v>
      </c>
      <c r="D46" s="129" t="s">
        <v>16</v>
      </c>
      <c r="E46" s="129"/>
      <c r="F46" s="129"/>
      <c r="G46" s="129"/>
      <c r="H46" s="129"/>
      <c r="I46" s="129"/>
      <c r="J46" s="129"/>
      <c r="K46" s="82">
        <f>SUM(K47:L54)</f>
        <v>40610.964</v>
      </c>
      <c r="L46" s="82"/>
      <c r="M46" s="82">
        <f>SUM(M47:N54)</f>
        <v>482.38800000000003</v>
      </c>
      <c r="N46" s="82"/>
      <c r="O46" s="135">
        <f>SUM(O47:P54)</f>
        <v>41093.351999999999</v>
      </c>
      <c r="P46" s="136"/>
      <c r="Q46"/>
    </row>
    <row r="47" spans="1:17" ht="41.25" customHeight="1">
      <c r="A47" s="87">
        <v>1</v>
      </c>
      <c r="B47" s="87"/>
      <c r="C47" s="15" t="s">
        <v>15</v>
      </c>
      <c r="D47" s="88" t="s">
        <v>44</v>
      </c>
      <c r="E47" s="88"/>
      <c r="F47" s="88"/>
      <c r="G47" s="88"/>
      <c r="H47" s="88"/>
      <c r="I47" s="88"/>
      <c r="J47" s="88"/>
      <c r="K47" s="137">
        <f>524.118-59.545+0.6</f>
        <v>465.17300000000006</v>
      </c>
      <c r="L47" s="137"/>
      <c r="M47" s="81">
        <f>32</f>
        <v>32</v>
      </c>
      <c r="N47" s="81"/>
      <c r="O47" s="79">
        <f t="shared" ref="O47:O54" si="0">K47+M47</f>
        <v>497.17300000000006</v>
      </c>
      <c r="P47" s="79"/>
      <c r="Q47"/>
    </row>
    <row r="48" spans="1:17" ht="71.25" customHeight="1">
      <c r="A48" s="87">
        <v>2</v>
      </c>
      <c r="B48" s="87"/>
      <c r="C48" s="15" t="s">
        <v>15</v>
      </c>
      <c r="D48" s="88" t="s">
        <v>45</v>
      </c>
      <c r="E48" s="88"/>
      <c r="F48" s="88"/>
      <c r="G48" s="88"/>
      <c r="H48" s="88"/>
      <c r="I48" s="88"/>
      <c r="J48" s="88"/>
      <c r="K48" s="137">
        <f>1550.34+0.771</f>
        <v>1551.1109999999999</v>
      </c>
      <c r="L48" s="137"/>
      <c r="M48" s="81">
        <f>18</f>
        <v>18</v>
      </c>
      <c r="N48" s="81"/>
      <c r="O48" s="79">
        <f t="shared" si="0"/>
        <v>1569.1109999999999</v>
      </c>
      <c r="P48" s="79"/>
      <c r="Q48"/>
    </row>
    <row r="49" spans="1:17" ht="35.25" customHeight="1">
      <c r="A49" s="87">
        <v>3</v>
      </c>
      <c r="B49" s="87"/>
      <c r="C49" s="15" t="s">
        <v>15</v>
      </c>
      <c r="D49" s="88" t="s">
        <v>46</v>
      </c>
      <c r="E49" s="88"/>
      <c r="F49" s="88"/>
      <c r="G49" s="88"/>
      <c r="H49" s="88"/>
      <c r="I49" s="88"/>
      <c r="J49" s="88"/>
      <c r="K49" s="137">
        <f>2966.581-50+1925.2+1579.522-289.263-473-4.7-191.98-54.195</f>
        <v>5408.1650000000009</v>
      </c>
      <c r="L49" s="137"/>
      <c r="M49" s="81">
        <f>220+2+50-2</f>
        <v>270</v>
      </c>
      <c r="N49" s="81"/>
      <c r="O49" s="79">
        <f t="shared" si="0"/>
        <v>5678.1650000000009</v>
      </c>
      <c r="P49" s="79"/>
      <c r="Q49"/>
    </row>
    <row r="50" spans="1:17" ht="34.5" customHeight="1">
      <c r="A50" s="87">
        <v>4</v>
      </c>
      <c r="B50" s="87"/>
      <c r="C50" s="15" t="s">
        <v>15</v>
      </c>
      <c r="D50" s="88" t="s">
        <v>47</v>
      </c>
      <c r="E50" s="88"/>
      <c r="F50" s="88"/>
      <c r="G50" s="88"/>
      <c r="H50" s="88"/>
      <c r="I50" s="88"/>
      <c r="J50" s="88"/>
      <c r="K50" s="138">
        <f>1624.756-2.424+500-28.863+14.795+0.772</f>
        <v>2109.0360000000005</v>
      </c>
      <c r="L50" s="138"/>
      <c r="M50" s="81">
        <f>30</f>
        <v>30</v>
      </c>
      <c r="N50" s="81"/>
      <c r="O50" s="79">
        <f t="shared" si="0"/>
        <v>2139.0360000000005</v>
      </c>
      <c r="P50" s="79"/>
      <c r="Q50"/>
    </row>
    <row r="51" spans="1:17" ht="11.25" customHeight="1">
      <c r="A51" s="87">
        <v>5</v>
      </c>
      <c r="B51" s="87"/>
      <c r="C51" s="15" t="s">
        <v>15</v>
      </c>
      <c r="D51" s="88" t="s">
        <v>48</v>
      </c>
      <c r="E51" s="88"/>
      <c r="F51" s="88"/>
      <c r="G51" s="88"/>
      <c r="H51" s="88"/>
      <c r="I51" s="88"/>
      <c r="J51" s="88"/>
      <c r="K51" s="137">
        <f>31307.282+4.773+25-312</f>
        <v>31025.055</v>
      </c>
      <c r="L51" s="137"/>
      <c r="M51" s="81"/>
      <c r="N51" s="81"/>
      <c r="O51" s="79">
        <f t="shared" si="0"/>
        <v>31025.055</v>
      </c>
      <c r="P51" s="79"/>
      <c r="Q51"/>
    </row>
    <row r="52" spans="1:17" ht="11.25" customHeight="1">
      <c r="A52" s="87">
        <v>6</v>
      </c>
      <c r="B52" s="87"/>
      <c r="C52" s="15" t="s">
        <v>15</v>
      </c>
      <c r="D52" s="88" t="s">
        <v>49</v>
      </c>
      <c r="E52" s="88"/>
      <c r="F52" s="88"/>
      <c r="G52" s="88"/>
      <c r="H52" s="88"/>
      <c r="I52" s="88"/>
      <c r="J52" s="88"/>
      <c r="K52" s="137">
        <v>52.423999999999999</v>
      </c>
      <c r="L52" s="137"/>
      <c r="M52" s="81"/>
      <c r="N52" s="81"/>
      <c r="O52" s="79">
        <f t="shared" si="0"/>
        <v>52.423999999999999</v>
      </c>
      <c r="P52" s="79"/>
      <c r="Q52"/>
    </row>
    <row r="53" spans="1:17" ht="11.25" customHeight="1">
      <c r="A53" s="87">
        <v>7</v>
      </c>
      <c r="B53" s="87"/>
      <c r="C53" s="44">
        <v>2414200</v>
      </c>
      <c r="D53" s="88" t="s">
        <v>168</v>
      </c>
      <c r="E53" s="88"/>
      <c r="F53" s="88"/>
      <c r="G53" s="88"/>
      <c r="H53" s="88"/>
      <c r="I53" s="88"/>
      <c r="J53" s="88"/>
      <c r="K53" s="89"/>
      <c r="L53" s="89"/>
      <c r="M53" s="89"/>
      <c r="N53" s="89"/>
      <c r="O53" s="79">
        <f t="shared" si="0"/>
        <v>0</v>
      </c>
      <c r="P53" s="79"/>
      <c r="Q53"/>
    </row>
    <row r="54" spans="1:17" ht="11.25" customHeight="1">
      <c r="A54" s="87">
        <v>8</v>
      </c>
      <c r="B54" s="87"/>
      <c r="C54" s="15" t="s">
        <v>15</v>
      </c>
      <c r="D54" s="88" t="s">
        <v>50</v>
      </c>
      <c r="E54" s="88"/>
      <c r="F54" s="88"/>
      <c r="G54" s="88"/>
      <c r="H54" s="88"/>
      <c r="I54" s="88"/>
      <c r="J54" s="88"/>
      <c r="K54" s="81"/>
      <c r="L54" s="81"/>
      <c r="M54" s="81">
        <f>1850-750-967.612</f>
        <v>132.38800000000003</v>
      </c>
      <c r="N54" s="81"/>
      <c r="O54" s="79">
        <f t="shared" si="0"/>
        <v>132.38800000000003</v>
      </c>
      <c r="P54" s="79"/>
      <c r="Q54"/>
    </row>
    <row r="55" spans="1:17" ht="11.25" customHeight="1">
      <c r="A55" s="128"/>
      <c r="B55" s="128"/>
      <c r="C55" s="14" t="s">
        <v>32</v>
      </c>
      <c r="D55" s="129" t="s">
        <v>33</v>
      </c>
      <c r="E55" s="129"/>
      <c r="F55" s="129"/>
      <c r="G55" s="129"/>
      <c r="H55" s="129"/>
      <c r="I55" s="129"/>
      <c r="J55" s="129"/>
      <c r="K55" s="82">
        <f>K56+K57+K59+K58</f>
        <v>3539.98</v>
      </c>
      <c r="L55" s="82"/>
      <c r="M55" s="82">
        <f>M56+M57+M59+M58</f>
        <v>1650.165</v>
      </c>
      <c r="N55" s="82"/>
      <c r="O55" s="82">
        <f>O56+O57+O59+O58</f>
        <v>5190.1450000000004</v>
      </c>
      <c r="P55" s="83"/>
      <c r="Q55"/>
    </row>
    <row r="56" spans="1:17" ht="37.5" customHeight="1">
      <c r="A56" s="87">
        <v>1</v>
      </c>
      <c r="B56" s="87"/>
      <c r="C56" s="15" t="s">
        <v>32</v>
      </c>
      <c r="D56" s="88" t="s">
        <v>41</v>
      </c>
      <c r="E56" s="88"/>
      <c r="F56" s="88"/>
      <c r="G56" s="88"/>
      <c r="H56" s="88"/>
      <c r="I56" s="88"/>
      <c r="J56" s="88"/>
      <c r="K56" s="137">
        <f>2000-99+474+50+200+300-60.02</f>
        <v>2864.98</v>
      </c>
      <c r="L56" s="137"/>
      <c r="M56" s="81"/>
      <c r="N56" s="81"/>
      <c r="O56" s="79">
        <f>K56+M56</f>
        <v>2864.98</v>
      </c>
      <c r="P56" s="79"/>
      <c r="Q56"/>
    </row>
    <row r="57" spans="1:17" ht="11.25" customHeight="1">
      <c r="A57" s="87">
        <v>2</v>
      </c>
      <c r="B57" s="87"/>
      <c r="C57" s="15" t="s">
        <v>32</v>
      </c>
      <c r="D57" s="88" t="s">
        <v>42</v>
      </c>
      <c r="E57" s="88"/>
      <c r="F57" s="88"/>
      <c r="G57" s="88"/>
      <c r="H57" s="88"/>
      <c r="I57" s="88"/>
      <c r="J57" s="88"/>
      <c r="K57" s="81">
        <v>600</v>
      </c>
      <c r="L57" s="81"/>
      <c r="M57" s="81"/>
      <c r="N57" s="81"/>
      <c r="O57" s="79">
        <f>K57+M57</f>
        <v>600</v>
      </c>
      <c r="P57" s="79"/>
      <c r="Q57"/>
    </row>
    <row r="58" spans="1:17" ht="11.25" customHeight="1">
      <c r="A58" s="87">
        <v>3</v>
      </c>
      <c r="B58" s="87"/>
      <c r="C58" s="15">
        <v>1014082</v>
      </c>
      <c r="D58" s="88" t="s">
        <v>168</v>
      </c>
      <c r="E58" s="88"/>
      <c r="F58" s="88"/>
      <c r="G58" s="88"/>
      <c r="H58" s="88"/>
      <c r="I58" s="88"/>
      <c r="J58" s="88"/>
      <c r="K58" s="89"/>
      <c r="L58" s="89"/>
      <c r="M58" s="81">
        <f>1200+300-49.835</f>
        <v>1450.165</v>
      </c>
      <c r="N58" s="81"/>
      <c r="O58" s="79">
        <f>K58+M58</f>
        <v>1450.165</v>
      </c>
      <c r="P58" s="79"/>
      <c r="Q58"/>
    </row>
    <row r="59" spans="1:17" ht="11.25" customHeight="1">
      <c r="A59" s="87">
        <v>4</v>
      </c>
      <c r="B59" s="87"/>
      <c r="C59" s="15" t="s">
        <v>32</v>
      </c>
      <c r="D59" s="88" t="s">
        <v>43</v>
      </c>
      <c r="E59" s="88"/>
      <c r="F59" s="88"/>
      <c r="G59" s="88"/>
      <c r="H59" s="88"/>
      <c r="I59" s="88"/>
      <c r="J59" s="88"/>
      <c r="K59" s="81">
        <f>100-25</f>
        <v>75</v>
      </c>
      <c r="L59" s="81"/>
      <c r="M59" s="81">
        <v>200</v>
      </c>
      <c r="N59" s="81"/>
      <c r="O59" s="79">
        <f>K59+M59</f>
        <v>275</v>
      </c>
      <c r="P59" s="79"/>
      <c r="Q59"/>
    </row>
    <row r="60" spans="1:17" s="1" customFormat="1" ht="11.25" customHeight="1">
      <c r="A60" s="184" t="s">
        <v>51</v>
      </c>
      <c r="B60" s="185"/>
      <c r="C60" s="185"/>
      <c r="D60" s="185"/>
      <c r="E60" s="185"/>
      <c r="F60" s="185"/>
      <c r="G60" s="185"/>
      <c r="H60" s="185"/>
      <c r="I60" s="185"/>
      <c r="J60" s="186"/>
      <c r="K60" s="82">
        <f>K46+K55</f>
        <v>44150.944000000003</v>
      </c>
      <c r="L60" s="82"/>
      <c r="M60" s="82">
        <f>M46+M55</f>
        <v>2132.5529999999999</v>
      </c>
      <c r="N60" s="82"/>
      <c r="O60" s="82">
        <f>O46+O55</f>
        <v>46283.497000000003</v>
      </c>
      <c r="P60" s="83"/>
    </row>
    <row r="62" spans="1:17" ht="11.25" customHeight="1" thickBot="1">
      <c r="A62" s="4" t="s">
        <v>52</v>
      </c>
      <c r="B62"/>
      <c r="C62"/>
      <c r="D62"/>
      <c r="E62"/>
      <c r="F62"/>
      <c r="G62"/>
      <c r="H62"/>
      <c r="I62"/>
      <c r="J62"/>
      <c r="K62"/>
      <c r="L62"/>
      <c r="M62"/>
      <c r="N62"/>
      <c r="O62"/>
      <c r="P62"/>
      <c r="Q62" s="4" t="s">
        <v>36</v>
      </c>
    </row>
    <row r="63" spans="1:17" ht="21.75" customHeight="1" thickBot="1">
      <c r="A63" s="84" t="s">
        <v>53</v>
      </c>
      <c r="B63" s="85"/>
      <c r="C63" s="85"/>
      <c r="D63" s="85"/>
      <c r="E63" s="85"/>
      <c r="F63" s="85"/>
      <c r="G63" s="85"/>
      <c r="H63" s="85"/>
      <c r="I63" s="85"/>
      <c r="J63" s="86"/>
      <c r="K63" s="17" t="s">
        <v>29</v>
      </c>
      <c r="L63" s="139" t="s">
        <v>38</v>
      </c>
      <c r="M63" s="139"/>
      <c r="N63" s="139" t="s">
        <v>39</v>
      </c>
      <c r="O63" s="139"/>
      <c r="P63" s="140" t="s">
        <v>40</v>
      </c>
      <c r="Q63" s="140"/>
    </row>
    <row r="64" spans="1:17" ht="11.25" customHeight="1" thickBot="1">
      <c r="A64" s="141">
        <v>1</v>
      </c>
      <c r="B64" s="142"/>
      <c r="C64" s="142"/>
      <c r="D64" s="142"/>
      <c r="E64" s="142"/>
      <c r="F64" s="142"/>
      <c r="G64" s="142"/>
      <c r="H64" s="142"/>
      <c r="I64" s="142"/>
      <c r="J64" s="143"/>
      <c r="K64" s="13">
        <v>2</v>
      </c>
      <c r="L64" s="133">
        <v>3</v>
      </c>
      <c r="M64" s="133"/>
      <c r="N64" s="133">
        <v>4</v>
      </c>
      <c r="O64" s="133"/>
      <c r="P64" s="134">
        <v>5</v>
      </c>
      <c r="Q64" s="134"/>
    </row>
    <row r="65" spans="1:17" ht="11.25" customHeight="1">
      <c r="A65" s="150" t="s">
        <v>54</v>
      </c>
      <c r="B65" s="151"/>
      <c r="C65" s="151"/>
      <c r="D65" s="151"/>
      <c r="E65" s="151"/>
      <c r="F65" s="151"/>
      <c r="G65" s="151"/>
      <c r="H65" s="151"/>
      <c r="I65" s="151"/>
      <c r="J65" s="152"/>
      <c r="K65" s="34" t="s">
        <v>55</v>
      </c>
      <c r="L65" s="146">
        <f>L66</f>
        <v>675</v>
      </c>
      <c r="M65" s="146"/>
      <c r="N65" s="147">
        <v>200</v>
      </c>
      <c r="O65" s="147"/>
      <c r="P65" s="146">
        <f>L65+N65</f>
        <v>875</v>
      </c>
      <c r="Q65" s="146"/>
    </row>
    <row r="66" spans="1:17" ht="11.25" customHeight="1">
      <c r="A66" s="107" t="s">
        <v>33</v>
      </c>
      <c r="B66" s="108"/>
      <c r="C66" s="108"/>
      <c r="D66" s="108"/>
      <c r="E66" s="108"/>
      <c r="F66" s="108"/>
      <c r="G66" s="108"/>
      <c r="H66" s="108"/>
      <c r="I66" s="108"/>
      <c r="J66" s="109"/>
      <c r="K66" s="35">
        <v>1014082</v>
      </c>
      <c r="L66" s="80">
        <f>700-25</f>
        <v>675</v>
      </c>
      <c r="M66" s="80"/>
      <c r="N66" s="149">
        <v>200</v>
      </c>
      <c r="O66" s="149"/>
      <c r="P66" s="80">
        <f t="shared" ref="P66:P71" si="1">L66+N66</f>
        <v>875</v>
      </c>
      <c r="Q66" s="80"/>
    </row>
    <row r="67" spans="1:17" ht="11.25" customHeight="1">
      <c r="A67" s="129" t="s">
        <v>56</v>
      </c>
      <c r="B67" s="144"/>
      <c r="C67" s="144"/>
      <c r="D67" s="144"/>
      <c r="E67" s="144"/>
      <c r="F67" s="144"/>
      <c r="G67" s="144"/>
      <c r="H67" s="144"/>
      <c r="I67" s="144"/>
      <c r="J67" s="145"/>
      <c r="K67" s="36"/>
      <c r="L67" s="146">
        <f>L68+L69</f>
        <v>11056.186000000002</v>
      </c>
      <c r="M67" s="146"/>
      <c r="N67" s="147">
        <f>N68+N69</f>
        <v>1632.3879999999999</v>
      </c>
      <c r="O67" s="147"/>
      <c r="P67" s="148">
        <f t="shared" si="1"/>
        <v>12688.574000000001</v>
      </c>
      <c r="Q67" s="148"/>
    </row>
    <row r="68" spans="1:17" ht="11.25" customHeight="1">
      <c r="A68" s="107" t="s">
        <v>16</v>
      </c>
      <c r="B68" s="108"/>
      <c r="C68" s="108"/>
      <c r="D68" s="108"/>
      <c r="E68" s="108"/>
      <c r="F68" s="108"/>
      <c r="G68" s="108"/>
      <c r="H68" s="108"/>
      <c r="I68" s="108"/>
      <c r="J68" s="109"/>
      <c r="K68" s="37" t="s">
        <v>15</v>
      </c>
      <c r="L68" s="80">
        <f>8860.887+0.772-473-4.7-191.98-289.263+288.49</f>
        <v>8191.206000000001</v>
      </c>
      <c r="M68" s="80"/>
      <c r="N68" s="149">
        <f>M53+M54</f>
        <v>132.38800000000003</v>
      </c>
      <c r="O68" s="149"/>
      <c r="P68" s="80">
        <f t="shared" si="1"/>
        <v>8323.594000000001</v>
      </c>
      <c r="Q68" s="80"/>
    </row>
    <row r="69" spans="1:17" ht="11.25" customHeight="1">
      <c r="A69" s="107" t="s">
        <v>33</v>
      </c>
      <c r="B69" s="108"/>
      <c r="C69" s="108"/>
      <c r="D69" s="108"/>
      <c r="E69" s="108"/>
      <c r="F69" s="108"/>
      <c r="G69" s="108"/>
      <c r="H69" s="108"/>
      <c r="I69" s="108"/>
      <c r="J69" s="109"/>
      <c r="K69" s="37">
        <v>1014082</v>
      </c>
      <c r="L69" s="81">
        <f>K56</f>
        <v>2864.98</v>
      </c>
      <c r="M69" s="81"/>
      <c r="N69" s="81">
        <f>1200+300</f>
        <v>1500</v>
      </c>
      <c r="O69" s="81"/>
      <c r="P69" s="80">
        <f t="shared" si="1"/>
        <v>4364.9799999999996</v>
      </c>
      <c r="Q69" s="80"/>
    </row>
    <row r="70" spans="1:17" s="47" customFormat="1" ht="11.25" customHeight="1">
      <c r="A70" s="156" t="s">
        <v>174</v>
      </c>
      <c r="B70" s="156"/>
      <c r="C70" s="156"/>
      <c r="D70" s="156"/>
      <c r="E70" s="156"/>
      <c r="F70" s="156"/>
      <c r="G70" s="156"/>
      <c r="H70" s="156"/>
      <c r="I70" s="156"/>
      <c r="J70" s="156"/>
      <c r="K70" s="46"/>
      <c r="L70" s="157">
        <v>209.29499999999999</v>
      </c>
      <c r="M70" s="158"/>
      <c r="N70" s="157"/>
      <c r="O70" s="158"/>
      <c r="P70" s="148">
        <f t="shared" si="1"/>
        <v>209.29499999999999</v>
      </c>
      <c r="Q70" s="148"/>
    </row>
    <row r="71" spans="1:17" ht="11.25" customHeight="1">
      <c r="A71" s="107" t="s">
        <v>16</v>
      </c>
      <c r="B71" s="108"/>
      <c r="C71" s="108"/>
      <c r="D71" s="108"/>
      <c r="E71" s="108"/>
      <c r="F71" s="108"/>
      <c r="G71" s="108"/>
      <c r="H71" s="108"/>
      <c r="I71" s="108"/>
      <c r="J71" s="109"/>
      <c r="K71" s="37" t="s">
        <v>15</v>
      </c>
      <c r="L71" s="80">
        <v>209.29499999999999</v>
      </c>
      <c r="M71" s="80"/>
      <c r="N71" s="149"/>
      <c r="O71" s="149"/>
      <c r="P71" s="80">
        <f t="shared" si="1"/>
        <v>209.29499999999999</v>
      </c>
      <c r="Q71" s="80"/>
    </row>
    <row r="72" spans="1:17" ht="11.25" customHeight="1">
      <c r="A72" s="153" t="s">
        <v>51</v>
      </c>
      <c r="B72" s="154"/>
      <c r="C72" s="154"/>
      <c r="D72" s="154"/>
      <c r="E72" s="154"/>
      <c r="F72" s="154"/>
      <c r="G72" s="154"/>
      <c r="H72" s="154"/>
      <c r="I72" s="154"/>
      <c r="J72" s="154"/>
      <c r="K72" s="155"/>
      <c r="L72" s="146">
        <f>L65+L67+L70</f>
        <v>11940.481000000002</v>
      </c>
      <c r="M72" s="146"/>
      <c r="N72" s="146">
        <f>N65+N67+N70</f>
        <v>1832.3879999999999</v>
      </c>
      <c r="O72" s="146"/>
      <c r="P72" s="146">
        <f>P65+P67+P70</f>
        <v>13772.869000000001</v>
      </c>
      <c r="Q72" s="146"/>
    </row>
    <row r="74" spans="1:17" ht="11.25" customHeight="1" thickBot="1">
      <c r="A74" s="4" t="s">
        <v>57</v>
      </c>
      <c r="B74"/>
      <c r="C74"/>
      <c r="D74"/>
      <c r="E74"/>
      <c r="F74"/>
      <c r="G74"/>
      <c r="H74"/>
      <c r="I74"/>
      <c r="J74"/>
      <c r="K74"/>
      <c r="L74"/>
      <c r="M74"/>
      <c r="N74"/>
      <c r="O74"/>
      <c r="P74"/>
      <c r="Q74"/>
    </row>
    <row r="75" spans="1:17" ht="11.85" customHeight="1">
      <c r="A75" s="174" t="s">
        <v>28</v>
      </c>
      <c r="B75" s="174"/>
      <c r="C75" s="176" t="s">
        <v>29</v>
      </c>
      <c r="D75" s="178" t="s">
        <v>58</v>
      </c>
      <c r="E75" s="179"/>
      <c r="F75" s="179"/>
      <c r="G75" s="179"/>
      <c r="H75" s="179"/>
      <c r="I75" s="179"/>
      <c r="J75" s="179"/>
      <c r="K75" s="180"/>
      <c r="L75" s="163" t="s">
        <v>59</v>
      </c>
      <c r="M75" s="163" t="s">
        <v>60</v>
      </c>
      <c r="N75" s="163"/>
      <c r="O75" s="163"/>
      <c r="P75" s="168" t="s">
        <v>61</v>
      </c>
      <c r="Q75" s="168"/>
    </row>
    <row r="76" spans="1:17" ht="11.45" customHeight="1" thickBot="1">
      <c r="A76" s="175"/>
      <c r="B76" s="167"/>
      <c r="C76" s="177"/>
      <c r="D76" s="165"/>
      <c r="E76" s="166"/>
      <c r="F76" s="166"/>
      <c r="G76" s="166"/>
      <c r="H76" s="166"/>
      <c r="I76" s="166"/>
      <c r="J76" s="166"/>
      <c r="K76" s="167"/>
      <c r="L76" s="164"/>
      <c r="M76" s="165"/>
      <c r="N76" s="166"/>
      <c r="O76" s="167"/>
      <c r="P76" s="169"/>
      <c r="Q76" s="170"/>
    </row>
    <row r="77" spans="1:17" ht="11.25" customHeight="1" thickBot="1">
      <c r="A77" s="132">
        <v>1</v>
      </c>
      <c r="B77" s="132"/>
      <c r="C77" s="13">
        <v>2</v>
      </c>
      <c r="D77" s="171">
        <v>3</v>
      </c>
      <c r="E77" s="172"/>
      <c r="F77" s="172"/>
      <c r="G77" s="172"/>
      <c r="H77" s="172"/>
      <c r="I77" s="172"/>
      <c r="J77" s="172"/>
      <c r="K77" s="173"/>
      <c r="L77" s="13">
        <v>4</v>
      </c>
      <c r="M77" s="171">
        <v>5</v>
      </c>
      <c r="N77" s="171"/>
      <c r="O77" s="171"/>
      <c r="P77" s="134">
        <v>6</v>
      </c>
      <c r="Q77" s="134"/>
    </row>
    <row r="78" spans="1:17" ht="11.25" customHeight="1">
      <c r="A78" s="187">
        <v>1</v>
      </c>
      <c r="B78" s="188"/>
      <c r="C78" s="31" t="s">
        <v>15</v>
      </c>
      <c r="D78" s="189" t="s">
        <v>16</v>
      </c>
      <c r="E78" s="190"/>
      <c r="F78" s="190"/>
      <c r="G78" s="190"/>
      <c r="H78" s="190"/>
      <c r="I78" s="190"/>
      <c r="J78" s="190"/>
      <c r="K78" s="190"/>
      <c r="L78" s="190"/>
      <c r="M78" s="190"/>
      <c r="N78" s="190"/>
      <c r="O78" s="190"/>
      <c r="P78" s="190"/>
      <c r="Q78" s="191"/>
    </row>
    <row r="79" spans="1:17" s="19" customFormat="1" ht="21.75" customHeight="1">
      <c r="A79" s="159">
        <v>1</v>
      </c>
      <c r="B79" s="159"/>
      <c r="C79" s="20"/>
      <c r="D79" s="160" t="s">
        <v>44</v>
      </c>
      <c r="E79" s="161"/>
      <c r="F79" s="161"/>
      <c r="G79" s="161"/>
      <c r="H79" s="161"/>
      <c r="I79" s="161"/>
      <c r="J79" s="161"/>
      <c r="K79" s="161"/>
      <c r="L79" s="161"/>
      <c r="M79" s="161"/>
      <c r="N79" s="161"/>
      <c r="O79" s="161"/>
      <c r="P79" s="161"/>
      <c r="Q79" s="162"/>
    </row>
    <row r="80" spans="1:17" s="19" customFormat="1" ht="11.25" customHeight="1">
      <c r="A80" s="69" t="s">
        <v>62</v>
      </c>
      <c r="B80" s="70"/>
      <c r="C80" s="70"/>
      <c r="D80" s="70"/>
      <c r="E80" s="70"/>
      <c r="F80" s="70"/>
      <c r="G80" s="70"/>
      <c r="H80" s="70"/>
      <c r="I80" s="70"/>
      <c r="J80" s="70"/>
      <c r="K80" s="70"/>
      <c r="L80" s="70"/>
      <c r="M80" s="70"/>
      <c r="N80" s="70"/>
      <c r="O80" s="70"/>
      <c r="P80" s="70"/>
      <c r="Q80" s="71"/>
    </row>
    <row r="81" spans="1:17" s="19" customFormat="1" ht="11.25" customHeight="1">
      <c r="A81" s="21">
        <v>1</v>
      </c>
      <c r="B81" s="22"/>
      <c r="C81" s="23" t="s">
        <v>15</v>
      </c>
      <c r="D81" s="88" t="s">
        <v>63</v>
      </c>
      <c r="E81" s="73"/>
      <c r="F81" s="73"/>
      <c r="G81" s="73"/>
      <c r="H81" s="73"/>
      <c r="I81" s="73"/>
      <c r="J81" s="73"/>
      <c r="K81" s="74"/>
      <c r="L81" s="24" t="s">
        <v>64</v>
      </c>
      <c r="M81" s="67" t="s">
        <v>65</v>
      </c>
      <c r="N81" s="67"/>
      <c r="O81" s="67"/>
      <c r="P81" s="68">
        <v>1</v>
      </c>
      <c r="Q81" s="68"/>
    </row>
    <row r="82" spans="1:17" s="19" customFormat="1" ht="11.25" customHeight="1">
      <c r="A82" s="21">
        <v>2</v>
      </c>
      <c r="B82" s="22"/>
      <c r="C82" s="23" t="s">
        <v>15</v>
      </c>
      <c r="D82" s="88" t="s">
        <v>66</v>
      </c>
      <c r="E82" s="73"/>
      <c r="F82" s="73"/>
      <c r="G82" s="73"/>
      <c r="H82" s="73"/>
      <c r="I82" s="73"/>
      <c r="J82" s="73"/>
      <c r="K82" s="74"/>
      <c r="L82" s="24" t="s">
        <v>64</v>
      </c>
      <c r="M82" s="67" t="s">
        <v>65</v>
      </c>
      <c r="N82" s="67"/>
      <c r="O82" s="67"/>
      <c r="P82" s="68">
        <v>36</v>
      </c>
      <c r="Q82" s="68"/>
    </row>
    <row r="83" spans="1:17" s="19" customFormat="1" ht="11.25" customHeight="1">
      <c r="A83" s="21">
        <v>3</v>
      </c>
      <c r="B83" s="22"/>
      <c r="C83" s="23" t="s">
        <v>15</v>
      </c>
      <c r="D83" s="88" t="s">
        <v>67</v>
      </c>
      <c r="E83" s="73"/>
      <c r="F83" s="73"/>
      <c r="G83" s="73"/>
      <c r="H83" s="73"/>
      <c r="I83" s="73"/>
      <c r="J83" s="73"/>
      <c r="K83" s="74"/>
      <c r="L83" s="24" t="s">
        <v>64</v>
      </c>
      <c r="M83" s="67" t="s">
        <v>65</v>
      </c>
      <c r="N83" s="67"/>
      <c r="O83" s="67"/>
      <c r="P83" s="68">
        <v>5.5</v>
      </c>
      <c r="Q83" s="68"/>
    </row>
    <row r="84" spans="1:17" s="19" customFormat="1" ht="11.25" customHeight="1">
      <c r="A84" s="21">
        <v>4</v>
      </c>
      <c r="B84" s="22"/>
      <c r="C84" s="23" t="s">
        <v>15</v>
      </c>
      <c r="D84" s="88" t="s">
        <v>68</v>
      </c>
      <c r="E84" s="73"/>
      <c r="F84" s="73"/>
      <c r="G84" s="73"/>
      <c r="H84" s="73"/>
      <c r="I84" s="73"/>
      <c r="J84" s="73"/>
      <c r="K84" s="74"/>
      <c r="L84" s="24" t="s">
        <v>69</v>
      </c>
      <c r="M84" s="67" t="s">
        <v>180</v>
      </c>
      <c r="N84" s="67"/>
      <c r="O84" s="67"/>
      <c r="P84" s="68">
        <f>K47</f>
        <v>465.17300000000006</v>
      </c>
      <c r="Q84" s="68"/>
    </row>
    <row r="85" spans="1:17" s="19" customFormat="1" ht="11.25" customHeight="1">
      <c r="A85" s="69" t="s">
        <v>70</v>
      </c>
      <c r="B85" s="70"/>
      <c r="C85" s="70"/>
      <c r="D85" s="70"/>
      <c r="E85" s="70"/>
      <c r="F85" s="70"/>
      <c r="G85" s="70"/>
      <c r="H85" s="70"/>
      <c r="I85" s="70"/>
      <c r="J85" s="70"/>
      <c r="K85" s="70"/>
      <c r="L85" s="70"/>
      <c r="M85" s="70"/>
      <c r="N85" s="70"/>
      <c r="O85" s="70"/>
      <c r="P85" s="70"/>
      <c r="Q85" s="71"/>
    </row>
    <row r="86" spans="1:17" s="19" customFormat="1" ht="11.25" customHeight="1">
      <c r="A86" s="21">
        <v>1</v>
      </c>
      <c r="B86" s="22"/>
      <c r="C86" s="23" t="s">
        <v>15</v>
      </c>
      <c r="D86" s="88" t="s">
        <v>71</v>
      </c>
      <c r="E86" s="73"/>
      <c r="F86" s="73"/>
      <c r="G86" s="73"/>
      <c r="H86" s="73"/>
      <c r="I86" s="73"/>
      <c r="J86" s="73"/>
      <c r="K86" s="74"/>
      <c r="L86" s="24" t="s">
        <v>64</v>
      </c>
      <c r="M86" s="67" t="s">
        <v>65</v>
      </c>
      <c r="N86" s="67"/>
      <c r="O86" s="67"/>
      <c r="P86" s="68">
        <v>62</v>
      </c>
      <c r="Q86" s="68"/>
    </row>
    <row r="87" spans="1:17" s="19" customFormat="1" ht="11.25" customHeight="1">
      <c r="A87" s="21">
        <v>2</v>
      </c>
      <c r="B87" s="22"/>
      <c r="C87" s="23" t="s">
        <v>15</v>
      </c>
      <c r="D87" s="88" t="s">
        <v>72</v>
      </c>
      <c r="E87" s="73"/>
      <c r="F87" s="73"/>
      <c r="G87" s="73"/>
      <c r="H87" s="73"/>
      <c r="I87" s="73"/>
      <c r="J87" s="73"/>
      <c r="K87" s="74"/>
      <c r="L87" s="24" t="s">
        <v>64</v>
      </c>
      <c r="M87" s="67" t="s">
        <v>65</v>
      </c>
      <c r="N87" s="67"/>
      <c r="O87" s="67"/>
      <c r="P87" s="68">
        <v>45</v>
      </c>
      <c r="Q87" s="68"/>
    </row>
    <row r="88" spans="1:17" s="19" customFormat="1" ht="11.25" customHeight="1">
      <c r="A88" s="21">
        <v>3</v>
      </c>
      <c r="B88" s="22"/>
      <c r="C88" s="23" t="s">
        <v>15</v>
      </c>
      <c r="D88" s="88" t="s">
        <v>73</v>
      </c>
      <c r="E88" s="73"/>
      <c r="F88" s="73"/>
      <c r="G88" s="73"/>
      <c r="H88" s="73"/>
      <c r="I88" s="73"/>
      <c r="J88" s="73"/>
      <c r="K88" s="74"/>
      <c r="L88" s="24" t="s">
        <v>64</v>
      </c>
      <c r="M88" s="67" t="s">
        <v>65</v>
      </c>
      <c r="N88" s="67"/>
      <c r="O88" s="67"/>
      <c r="P88" s="68">
        <v>115</v>
      </c>
      <c r="Q88" s="68"/>
    </row>
    <row r="89" spans="1:17" s="19" customFormat="1" ht="11.25" customHeight="1">
      <c r="A89" s="21">
        <v>4</v>
      </c>
      <c r="B89" s="22"/>
      <c r="C89" s="23" t="s">
        <v>15</v>
      </c>
      <c r="D89" s="88" t="s">
        <v>74</v>
      </c>
      <c r="E89" s="73"/>
      <c r="F89" s="73"/>
      <c r="G89" s="73"/>
      <c r="H89" s="73"/>
      <c r="I89" s="73"/>
      <c r="J89" s="73"/>
      <c r="K89" s="74"/>
      <c r="L89" s="24" t="s">
        <v>64</v>
      </c>
      <c r="M89" s="67" t="s">
        <v>65</v>
      </c>
      <c r="N89" s="67"/>
      <c r="O89" s="67"/>
      <c r="P89" s="68">
        <v>50</v>
      </c>
      <c r="Q89" s="68"/>
    </row>
    <row r="90" spans="1:17" s="19" customFormat="1" ht="11.25" customHeight="1">
      <c r="A90" s="21">
        <v>5</v>
      </c>
      <c r="B90" s="22"/>
      <c r="C90" s="23" t="s">
        <v>15</v>
      </c>
      <c r="D90" s="88" t="s">
        <v>75</v>
      </c>
      <c r="E90" s="73"/>
      <c r="F90" s="73"/>
      <c r="G90" s="73"/>
      <c r="H90" s="73"/>
      <c r="I90" s="73"/>
      <c r="J90" s="73"/>
      <c r="K90" s="74"/>
      <c r="L90" s="24" t="s">
        <v>64</v>
      </c>
      <c r="M90" s="67" t="s">
        <v>65</v>
      </c>
      <c r="N90" s="67"/>
      <c r="O90" s="67"/>
      <c r="P90" s="68">
        <v>32</v>
      </c>
      <c r="Q90" s="68"/>
    </row>
    <row r="91" spans="1:17" s="19" customFormat="1" ht="11.25" customHeight="1">
      <c r="A91" s="21">
        <v>6</v>
      </c>
      <c r="B91" s="22"/>
      <c r="C91" s="23" t="s">
        <v>15</v>
      </c>
      <c r="D91" s="88" t="s">
        <v>76</v>
      </c>
      <c r="E91" s="73"/>
      <c r="F91" s="73"/>
      <c r="G91" s="73"/>
      <c r="H91" s="73"/>
      <c r="I91" s="73"/>
      <c r="J91" s="73"/>
      <c r="K91" s="74"/>
      <c r="L91" s="24" t="s">
        <v>64</v>
      </c>
      <c r="M91" s="67" t="s">
        <v>65</v>
      </c>
      <c r="N91" s="67"/>
      <c r="O91" s="67"/>
      <c r="P91" s="68">
        <v>10</v>
      </c>
      <c r="Q91" s="68"/>
    </row>
    <row r="92" spans="1:17" s="19" customFormat="1" ht="11.25" customHeight="1">
      <c r="A92" s="21">
        <v>7</v>
      </c>
      <c r="B92" s="22"/>
      <c r="C92" s="23" t="s">
        <v>15</v>
      </c>
      <c r="D92" s="88" t="s">
        <v>77</v>
      </c>
      <c r="E92" s="73"/>
      <c r="F92" s="73"/>
      <c r="G92" s="73"/>
      <c r="H92" s="73"/>
      <c r="I92" s="73"/>
      <c r="J92" s="73"/>
      <c r="K92" s="74"/>
      <c r="L92" s="24" t="s">
        <v>64</v>
      </c>
      <c r="M92" s="67" t="s">
        <v>65</v>
      </c>
      <c r="N92" s="67"/>
      <c r="O92" s="67"/>
      <c r="P92" s="68">
        <v>15</v>
      </c>
      <c r="Q92" s="68"/>
    </row>
    <row r="93" spans="1:17" s="19" customFormat="1" ht="11.25" customHeight="1">
      <c r="A93" s="21">
        <v>8</v>
      </c>
      <c r="B93" s="22"/>
      <c r="C93" s="23" t="s">
        <v>15</v>
      </c>
      <c r="D93" s="88" t="s">
        <v>78</v>
      </c>
      <c r="E93" s="73"/>
      <c r="F93" s="73"/>
      <c r="G93" s="73"/>
      <c r="H93" s="73"/>
      <c r="I93" s="73"/>
      <c r="J93" s="73"/>
      <c r="K93" s="74"/>
      <c r="L93" s="24" t="s">
        <v>64</v>
      </c>
      <c r="M93" s="67" t="s">
        <v>65</v>
      </c>
      <c r="N93" s="67"/>
      <c r="O93" s="67"/>
      <c r="P93" s="68">
        <v>7</v>
      </c>
      <c r="Q93" s="68"/>
    </row>
    <row r="94" spans="1:17" s="19" customFormat="1" ht="11.25" customHeight="1">
      <c r="A94" s="69" t="s">
        <v>79</v>
      </c>
      <c r="B94" s="70"/>
      <c r="C94" s="70"/>
      <c r="D94" s="70"/>
      <c r="E94" s="70"/>
      <c r="F94" s="70"/>
      <c r="G94" s="70"/>
      <c r="H94" s="70"/>
      <c r="I94" s="70"/>
      <c r="J94" s="70"/>
      <c r="K94" s="70"/>
      <c r="L94" s="70"/>
      <c r="M94" s="70"/>
      <c r="N94" s="70"/>
      <c r="O94" s="70"/>
      <c r="P94" s="70"/>
      <c r="Q94" s="71"/>
    </row>
    <row r="95" spans="1:17" s="19" customFormat="1" ht="11.25" customHeight="1">
      <c r="A95" s="21">
        <v>1</v>
      </c>
      <c r="B95" s="22"/>
      <c r="C95" s="23" t="s">
        <v>15</v>
      </c>
      <c r="D95" s="88" t="s">
        <v>80</v>
      </c>
      <c r="E95" s="73"/>
      <c r="F95" s="73"/>
      <c r="G95" s="73"/>
      <c r="H95" s="73"/>
      <c r="I95" s="73"/>
      <c r="J95" s="73"/>
      <c r="K95" s="74"/>
      <c r="L95" s="24" t="s">
        <v>81</v>
      </c>
      <c r="M95" s="67" t="s">
        <v>82</v>
      </c>
      <c r="N95" s="67"/>
      <c r="O95" s="67"/>
      <c r="P95" s="75">
        <f>P84/P90*1000</f>
        <v>14536.656250000002</v>
      </c>
      <c r="Q95" s="75"/>
    </row>
    <row r="96" spans="1:17" s="19" customFormat="1" ht="11.25" customHeight="1">
      <c r="A96" s="69" t="s">
        <v>83</v>
      </c>
      <c r="B96" s="70"/>
      <c r="C96" s="70"/>
      <c r="D96" s="70"/>
      <c r="E96" s="70"/>
      <c r="F96" s="70"/>
      <c r="G96" s="70"/>
      <c r="H96" s="70"/>
      <c r="I96" s="70"/>
      <c r="J96" s="70"/>
      <c r="K96" s="70"/>
      <c r="L96" s="70"/>
      <c r="M96" s="70"/>
      <c r="N96" s="70"/>
      <c r="O96" s="70"/>
      <c r="P96" s="70"/>
      <c r="Q96" s="71"/>
    </row>
    <row r="97" spans="1:17" s="19" customFormat="1" ht="11.25" customHeight="1">
      <c r="A97" s="21">
        <v>1</v>
      </c>
      <c r="B97" s="22"/>
      <c r="C97" s="23" t="s">
        <v>15</v>
      </c>
      <c r="D97" s="88" t="s">
        <v>84</v>
      </c>
      <c r="E97" s="73"/>
      <c r="F97" s="73"/>
      <c r="G97" s="73"/>
      <c r="H97" s="73"/>
      <c r="I97" s="73"/>
      <c r="J97" s="73"/>
      <c r="K97" s="74"/>
      <c r="L97" s="24" t="s">
        <v>85</v>
      </c>
      <c r="M97" s="67" t="s">
        <v>82</v>
      </c>
      <c r="N97" s="67"/>
      <c r="O97" s="67"/>
      <c r="P97" s="68">
        <v>31</v>
      </c>
      <c r="Q97" s="68"/>
    </row>
    <row r="98" spans="1:17" s="19" customFormat="1" ht="11.25" customHeight="1">
      <c r="A98" s="21">
        <v>2</v>
      </c>
      <c r="B98" s="22"/>
      <c r="C98" s="23" t="s">
        <v>15</v>
      </c>
      <c r="D98" s="88" t="s">
        <v>86</v>
      </c>
      <c r="E98" s="73"/>
      <c r="F98" s="73"/>
      <c r="G98" s="73"/>
      <c r="H98" s="73"/>
      <c r="I98" s="73"/>
      <c r="J98" s="73"/>
      <c r="K98" s="74"/>
      <c r="L98" s="24" t="s">
        <v>85</v>
      </c>
      <c r="M98" s="67" t="s">
        <v>82</v>
      </c>
      <c r="N98" s="67"/>
      <c r="O98" s="67"/>
      <c r="P98" s="68">
        <v>20</v>
      </c>
      <c r="Q98" s="68"/>
    </row>
    <row r="99" spans="1:17" s="19" customFormat="1" ht="32.25" customHeight="1">
      <c r="A99" s="159">
        <v>2</v>
      </c>
      <c r="B99" s="159"/>
      <c r="C99" s="20"/>
      <c r="D99" s="129" t="s">
        <v>45</v>
      </c>
      <c r="E99" s="144"/>
      <c r="F99" s="144"/>
      <c r="G99" s="144"/>
      <c r="H99" s="144"/>
      <c r="I99" s="144"/>
      <c r="J99" s="144"/>
      <c r="K99" s="144"/>
      <c r="L99" s="144"/>
      <c r="M99" s="144"/>
      <c r="N99" s="144"/>
      <c r="O99" s="144"/>
      <c r="P99" s="144"/>
      <c r="Q99" s="145"/>
    </row>
    <row r="100" spans="1:17" s="19" customFormat="1" ht="11.25" customHeight="1">
      <c r="A100" s="69" t="s">
        <v>62</v>
      </c>
      <c r="B100" s="70"/>
      <c r="C100" s="70"/>
      <c r="D100" s="70"/>
      <c r="E100" s="70"/>
      <c r="F100" s="70"/>
      <c r="G100" s="70"/>
      <c r="H100" s="70"/>
      <c r="I100" s="70"/>
      <c r="J100" s="70"/>
      <c r="K100" s="70"/>
      <c r="L100" s="70"/>
      <c r="M100" s="70"/>
      <c r="N100" s="70"/>
      <c r="O100" s="70"/>
      <c r="P100" s="70"/>
      <c r="Q100" s="71"/>
    </row>
    <row r="101" spans="1:17" s="19" customFormat="1" ht="11.25" customHeight="1">
      <c r="A101" s="21">
        <v>1</v>
      </c>
      <c r="B101" s="22"/>
      <c r="C101" s="23" t="s">
        <v>15</v>
      </c>
      <c r="D101" s="88" t="s">
        <v>63</v>
      </c>
      <c r="E101" s="73"/>
      <c r="F101" s="73"/>
      <c r="G101" s="73"/>
      <c r="H101" s="73"/>
      <c r="I101" s="73"/>
      <c r="J101" s="73"/>
      <c r="K101" s="74"/>
      <c r="L101" s="24" t="s">
        <v>64</v>
      </c>
      <c r="M101" s="67" t="s">
        <v>65</v>
      </c>
      <c r="N101" s="67"/>
      <c r="O101" s="67"/>
      <c r="P101" s="68">
        <v>1</v>
      </c>
      <c r="Q101" s="68"/>
    </row>
    <row r="102" spans="1:17" s="19" customFormat="1" ht="11.25" customHeight="1">
      <c r="A102" s="21">
        <v>2</v>
      </c>
      <c r="B102" s="22"/>
      <c r="C102" s="23" t="s">
        <v>15</v>
      </c>
      <c r="D102" s="88" t="s">
        <v>67</v>
      </c>
      <c r="E102" s="73"/>
      <c r="F102" s="73"/>
      <c r="G102" s="73"/>
      <c r="H102" s="73"/>
      <c r="I102" s="73"/>
      <c r="J102" s="73"/>
      <c r="K102" s="74"/>
      <c r="L102" s="24" t="s">
        <v>64</v>
      </c>
      <c r="M102" s="67" t="s">
        <v>65</v>
      </c>
      <c r="N102" s="67"/>
      <c r="O102" s="67"/>
      <c r="P102" s="68">
        <v>12</v>
      </c>
      <c r="Q102" s="68"/>
    </row>
    <row r="103" spans="1:17" s="19" customFormat="1" ht="11.25" customHeight="1">
      <c r="A103" s="21">
        <v>3</v>
      </c>
      <c r="B103" s="22"/>
      <c r="C103" s="23" t="s">
        <v>15</v>
      </c>
      <c r="D103" s="88" t="s">
        <v>68</v>
      </c>
      <c r="E103" s="73"/>
      <c r="F103" s="73"/>
      <c r="G103" s="73"/>
      <c r="H103" s="73"/>
      <c r="I103" s="73"/>
      <c r="J103" s="73"/>
      <c r="K103" s="74"/>
      <c r="L103" s="24" t="s">
        <v>69</v>
      </c>
      <c r="M103" s="67" t="s">
        <v>180</v>
      </c>
      <c r="N103" s="67"/>
      <c r="O103" s="67"/>
      <c r="P103" s="68">
        <f>K48</f>
        <v>1551.1109999999999</v>
      </c>
      <c r="Q103" s="68"/>
    </row>
    <row r="104" spans="1:17" s="19" customFormat="1" ht="11.25" customHeight="1">
      <c r="A104" s="69" t="s">
        <v>70</v>
      </c>
      <c r="B104" s="70"/>
      <c r="C104" s="70"/>
      <c r="D104" s="70"/>
      <c r="E104" s="70"/>
      <c r="F104" s="70"/>
      <c r="G104" s="70"/>
      <c r="H104" s="70"/>
      <c r="I104" s="70"/>
      <c r="J104" s="70"/>
      <c r="K104" s="70"/>
      <c r="L104" s="70"/>
      <c r="M104" s="70"/>
      <c r="N104" s="70"/>
      <c r="O104" s="70"/>
      <c r="P104" s="70"/>
      <c r="Q104" s="71"/>
    </row>
    <row r="105" spans="1:17" s="19" customFormat="1" ht="11.25" customHeight="1">
      <c r="A105" s="21">
        <v>1</v>
      </c>
      <c r="B105" s="22"/>
      <c r="C105" s="23" t="s">
        <v>15</v>
      </c>
      <c r="D105" s="88" t="s">
        <v>87</v>
      </c>
      <c r="E105" s="73"/>
      <c r="F105" s="73"/>
      <c r="G105" s="73"/>
      <c r="H105" s="73"/>
      <c r="I105" s="73"/>
      <c r="J105" s="73"/>
      <c r="K105" s="74"/>
      <c r="L105" s="24" t="s">
        <v>64</v>
      </c>
      <c r="M105" s="67" t="s">
        <v>65</v>
      </c>
      <c r="N105" s="67"/>
      <c r="O105" s="67"/>
      <c r="P105" s="68">
        <v>27</v>
      </c>
      <c r="Q105" s="68"/>
    </row>
    <row r="106" spans="1:17" s="19" customFormat="1" ht="11.25" customHeight="1">
      <c r="A106" s="21">
        <v>2</v>
      </c>
      <c r="B106" s="22"/>
      <c r="C106" s="23" t="s">
        <v>15</v>
      </c>
      <c r="D106" s="88" t="s">
        <v>88</v>
      </c>
      <c r="E106" s="73"/>
      <c r="F106" s="73"/>
      <c r="G106" s="73"/>
      <c r="H106" s="73"/>
      <c r="I106" s="73"/>
      <c r="J106" s="73"/>
      <c r="K106" s="74"/>
      <c r="L106" s="24" t="s">
        <v>64</v>
      </c>
      <c r="M106" s="67" t="s">
        <v>65</v>
      </c>
      <c r="N106" s="67"/>
      <c r="O106" s="67"/>
      <c r="P106" s="68">
        <v>106</v>
      </c>
      <c r="Q106" s="68"/>
    </row>
    <row r="107" spans="1:17" s="19" customFormat="1" ht="11.25" customHeight="1">
      <c r="A107" s="21">
        <v>3</v>
      </c>
      <c r="B107" s="22"/>
      <c r="C107" s="23" t="s">
        <v>15</v>
      </c>
      <c r="D107" s="88" t="s">
        <v>89</v>
      </c>
      <c r="E107" s="73"/>
      <c r="F107" s="73"/>
      <c r="G107" s="73"/>
      <c r="H107" s="73"/>
      <c r="I107" s="73"/>
      <c r="J107" s="73"/>
      <c r="K107" s="74"/>
      <c r="L107" s="24" t="s">
        <v>64</v>
      </c>
      <c r="M107" s="67" t="s">
        <v>65</v>
      </c>
      <c r="N107" s="67"/>
      <c r="O107" s="67"/>
      <c r="P107" s="68">
        <v>123</v>
      </c>
      <c r="Q107" s="68"/>
    </row>
    <row r="108" spans="1:17" s="19" customFormat="1" ht="11.25" customHeight="1">
      <c r="A108" s="69" t="s">
        <v>79</v>
      </c>
      <c r="B108" s="70"/>
      <c r="C108" s="70"/>
      <c r="D108" s="70"/>
      <c r="E108" s="70"/>
      <c r="F108" s="70"/>
      <c r="G108" s="70"/>
      <c r="H108" s="70"/>
      <c r="I108" s="70"/>
      <c r="J108" s="70"/>
      <c r="K108" s="70"/>
      <c r="L108" s="70"/>
      <c r="M108" s="70"/>
      <c r="N108" s="70"/>
      <c r="O108" s="70"/>
      <c r="P108" s="70"/>
      <c r="Q108" s="71"/>
    </row>
    <row r="109" spans="1:17" s="19" customFormat="1" ht="11.25" customHeight="1">
      <c r="A109" s="21">
        <v>1</v>
      </c>
      <c r="B109" s="22"/>
      <c r="C109" s="23" t="s">
        <v>15</v>
      </c>
      <c r="D109" s="88" t="s">
        <v>90</v>
      </c>
      <c r="E109" s="73"/>
      <c r="F109" s="73"/>
      <c r="G109" s="73"/>
      <c r="H109" s="73"/>
      <c r="I109" s="73"/>
      <c r="J109" s="73"/>
      <c r="K109" s="74"/>
      <c r="L109" s="24" t="s">
        <v>64</v>
      </c>
      <c r="M109" s="67" t="s">
        <v>82</v>
      </c>
      <c r="N109" s="67"/>
      <c r="O109" s="67"/>
      <c r="P109" s="68">
        <v>9</v>
      </c>
      <c r="Q109" s="68"/>
    </row>
    <row r="110" spans="1:17" s="19" customFormat="1" ht="11.25" customHeight="1">
      <c r="A110" s="21">
        <v>2</v>
      </c>
      <c r="B110" s="22"/>
      <c r="C110" s="23" t="s">
        <v>15</v>
      </c>
      <c r="D110" s="88" t="s">
        <v>91</v>
      </c>
      <c r="E110" s="73"/>
      <c r="F110" s="73"/>
      <c r="G110" s="73"/>
      <c r="H110" s="73"/>
      <c r="I110" s="73"/>
      <c r="J110" s="73"/>
      <c r="K110" s="74"/>
      <c r="L110" s="24" t="s">
        <v>64</v>
      </c>
      <c r="M110" s="67" t="s">
        <v>82</v>
      </c>
      <c r="N110" s="67"/>
      <c r="O110" s="67"/>
      <c r="P110" s="68">
        <v>10.25</v>
      </c>
      <c r="Q110" s="68"/>
    </row>
    <row r="111" spans="1:17" s="19" customFormat="1" ht="21.75" customHeight="1">
      <c r="A111" s="159">
        <v>3</v>
      </c>
      <c r="B111" s="159"/>
      <c r="C111" s="20"/>
      <c r="D111" s="129" t="s">
        <v>46</v>
      </c>
      <c r="E111" s="144"/>
      <c r="F111" s="144"/>
      <c r="G111" s="144"/>
      <c r="H111" s="144"/>
      <c r="I111" s="144"/>
      <c r="J111" s="144"/>
      <c r="K111" s="144"/>
      <c r="L111" s="144"/>
      <c r="M111" s="144"/>
      <c r="N111" s="144"/>
      <c r="O111" s="144"/>
      <c r="P111" s="144"/>
      <c r="Q111" s="145"/>
    </row>
    <row r="112" spans="1:17" s="19" customFormat="1" ht="11.25" customHeight="1">
      <c r="A112" s="69" t="s">
        <v>62</v>
      </c>
      <c r="B112" s="70"/>
      <c r="C112" s="70"/>
      <c r="D112" s="70"/>
      <c r="E112" s="70"/>
      <c r="F112" s="70"/>
      <c r="G112" s="70"/>
      <c r="H112" s="70"/>
      <c r="I112" s="70"/>
      <c r="J112" s="70"/>
      <c r="K112" s="70"/>
      <c r="L112" s="70"/>
      <c r="M112" s="70"/>
      <c r="N112" s="70"/>
      <c r="O112" s="70"/>
      <c r="P112" s="70"/>
      <c r="Q112" s="71"/>
    </row>
    <row r="113" spans="1:17" s="19" customFormat="1" ht="11.25" customHeight="1">
      <c r="A113" s="21">
        <v>1</v>
      </c>
      <c r="B113" s="22"/>
      <c r="C113" s="23" t="s">
        <v>15</v>
      </c>
      <c r="D113" s="88" t="s">
        <v>92</v>
      </c>
      <c r="E113" s="73"/>
      <c r="F113" s="73"/>
      <c r="G113" s="73"/>
      <c r="H113" s="73"/>
      <c r="I113" s="73"/>
      <c r="J113" s="73"/>
      <c r="K113" s="74"/>
      <c r="L113" s="24" t="s">
        <v>64</v>
      </c>
      <c r="M113" s="67" t="s">
        <v>65</v>
      </c>
      <c r="N113" s="67"/>
      <c r="O113" s="67"/>
      <c r="P113" s="68">
        <v>2</v>
      </c>
      <c r="Q113" s="68"/>
    </row>
    <row r="114" spans="1:17" s="19" customFormat="1" ht="11.25" customHeight="1">
      <c r="A114" s="21">
        <v>2</v>
      </c>
      <c r="B114" s="22"/>
      <c r="C114" s="23" t="s">
        <v>15</v>
      </c>
      <c r="D114" s="88" t="s">
        <v>93</v>
      </c>
      <c r="E114" s="73"/>
      <c r="F114" s="73"/>
      <c r="G114" s="73"/>
      <c r="H114" s="73"/>
      <c r="I114" s="73"/>
      <c r="J114" s="73"/>
      <c r="K114" s="74"/>
      <c r="L114" s="24" t="s">
        <v>64</v>
      </c>
      <c r="M114" s="67" t="s">
        <v>65</v>
      </c>
      <c r="N114" s="67"/>
      <c r="O114" s="67"/>
      <c r="P114" s="68">
        <v>331</v>
      </c>
      <c r="Q114" s="68"/>
    </row>
    <row r="115" spans="1:17" s="19" customFormat="1" ht="11.25" customHeight="1">
      <c r="A115" s="21">
        <v>3</v>
      </c>
      <c r="B115" s="22"/>
      <c r="C115" s="23" t="s">
        <v>15</v>
      </c>
      <c r="D115" s="88" t="s">
        <v>94</v>
      </c>
      <c r="E115" s="73"/>
      <c r="F115" s="73"/>
      <c r="G115" s="73"/>
      <c r="H115" s="73"/>
      <c r="I115" s="73"/>
      <c r="J115" s="73"/>
      <c r="K115" s="74"/>
      <c r="L115" s="24" t="s">
        <v>64</v>
      </c>
      <c r="M115" s="67" t="s">
        <v>65</v>
      </c>
      <c r="N115" s="67"/>
      <c r="O115" s="67"/>
      <c r="P115" s="68">
        <v>45.75</v>
      </c>
      <c r="Q115" s="68"/>
    </row>
    <row r="116" spans="1:17" s="19" customFormat="1" ht="11.25" customHeight="1">
      <c r="A116" s="21">
        <v>4</v>
      </c>
      <c r="B116" s="22"/>
      <c r="C116" s="23" t="s">
        <v>15</v>
      </c>
      <c r="D116" s="88" t="s">
        <v>95</v>
      </c>
      <c r="E116" s="73"/>
      <c r="F116" s="73"/>
      <c r="G116" s="73"/>
      <c r="H116" s="73"/>
      <c r="I116" s="73"/>
      <c r="J116" s="73"/>
      <c r="K116" s="74"/>
      <c r="L116" s="24" t="s">
        <v>69</v>
      </c>
      <c r="M116" s="67" t="s">
        <v>180</v>
      </c>
      <c r="N116" s="67"/>
      <c r="O116" s="67"/>
      <c r="P116" s="68">
        <f>K49</f>
        <v>5408.1650000000009</v>
      </c>
      <c r="Q116" s="68"/>
    </row>
    <row r="117" spans="1:17">
      <c r="A117" s="52">
        <v>5</v>
      </c>
      <c r="C117" s="23" t="s">
        <v>15</v>
      </c>
      <c r="D117" s="72" t="s">
        <v>159</v>
      </c>
      <c r="E117" s="73"/>
      <c r="F117" s="73"/>
      <c r="G117" s="73"/>
      <c r="H117" s="73"/>
      <c r="I117" s="73"/>
      <c r="J117" s="73"/>
      <c r="K117" s="74"/>
      <c r="L117" s="24" t="s">
        <v>69</v>
      </c>
      <c r="M117" s="67" t="s">
        <v>180</v>
      </c>
      <c r="N117" s="67"/>
      <c r="O117" s="67"/>
      <c r="P117" s="68">
        <f>M49</f>
        <v>270</v>
      </c>
      <c r="Q117" s="68"/>
    </row>
    <row r="118" spans="1:17" s="19" customFormat="1" ht="11.25" customHeight="1">
      <c r="A118" s="69" t="s">
        <v>70</v>
      </c>
      <c r="B118" s="70"/>
      <c r="C118" s="70"/>
      <c r="D118" s="70"/>
      <c r="E118" s="70"/>
      <c r="F118" s="70"/>
      <c r="G118" s="70"/>
      <c r="H118" s="70"/>
      <c r="I118" s="70"/>
      <c r="J118" s="70"/>
      <c r="K118" s="70"/>
      <c r="L118" s="70"/>
      <c r="M118" s="70"/>
      <c r="N118" s="70"/>
      <c r="O118" s="70"/>
      <c r="P118" s="70"/>
      <c r="Q118" s="71"/>
    </row>
    <row r="119" spans="1:17" s="19" customFormat="1" ht="11.25" customHeight="1">
      <c r="A119" s="21">
        <v>1</v>
      </c>
      <c r="B119" s="22"/>
      <c r="C119" s="23" t="s">
        <v>15</v>
      </c>
      <c r="D119" s="88" t="s">
        <v>96</v>
      </c>
      <c r="E119" s="73"/>
      <c r="F119" s="73"/>
      <c r="G119" s="73"/>
      <c r="H119" s="73"/>
      <c r="I119" s="73"/>
      <c r="J119" s="73"/>
      <c r="K119" s="74"/>
      <c r="L119" s="24" t="s">
        <v>64</v>
      </c>
      <c r="M119" s="67" t="s">
        <v>65</v>
      </c>
      <c r="N119" s="67"/>
      <c r="O119" s="67"/>
      <c r="P119" s="68">
        <v>331</v>
      </c>
      <c r="Q119" s="68"/>
    </row>
    <row r="120" spans="1:17" s="19" customFormat="1" ht="11.25" customHeight="1">
      <c r="A120" s="21">
        <v>2</v>
      </c>
      <c r="B120" s="22"/>
      <c r="C120" s="23" t="s">
        <v>15</v>
      </c>
      <c r="D120" s="88" t="s">
        <v>97</v>
      </c>
      <c r="E120" s="73"/>
      <c r="F120" s="73"/>
      <c r="G120" s="73"/>
      <c r="H120" s="73"/>
      <c r="I120" s="73"/>
      <c r="J120" s="73"/>
      <c r="K120" s="74"/>
      <c r="L120" s="24" t="s">
        <v>69</v>
      </c>
      <c r="M120" s="67" t="s">
        <v>180</v>
      </c>
      <c r="N120" s="67"/>
      <c r="O120" s="67"/>
      <c r="P120" s="68">
        <f>P116+P117</f>
        <v>5678.1650000000009</v>
      </c>
      <c r="Q120" s="68"/>
    </row>
    <row r="121" spans="1:17" s="19" customFormat="1" ht="11.25" customHeight="1">
      <c r="A121" s="69" t="s">
        <v>79</v>
      </c>
      <c r="B121" s="70"/>
      <c r="C121" s="70"/>
      <c r="D121" s="70"/>
      <c r="E121" s="70"/>
      <c r="F121" s="70"/>
      <c r="G121" s="70"/>
      <c r="H121" s="70"/>
      <c r="I121" s="70"/>
      <c r="J121" s="70"/>
      <c r="K121" s="70"/>
      <c r="L121" s="70"/>
      <c r="M121" s="70"/>
      <c r="N121" s="70"/>
      <c r="O121" s="70"/>
      <c r="P121" s="70"/>
      <c r="Q121" s="71"/>
    </row>
    <row r="122" spans="1:17" s="19" customFormat="1" ht="11.25" customHeight="1">
      <c r="A122" s="21">
        <v>1</v>
      </c>
      <c r="B122" s="22"/>
      <c r="C122" s="23" t="s">
        <v>15</v>
      </c>
      <c r="D122" s="72" t="s">
        <v>181</v>
      </c>
      <c r="E122" s="73"/>
      <c r="F122" s="73"/>
      <c r="G122" s="73"/>
      <c r="H122" s="73"/>
      <c r="I122" s="73"/>
      <c r="J122" s="73"/>
      <c r="K122" s="74"/>
      <c r="L122" s="24" t="s">
        <v>81</v>
      </c>
      <c r="M122" s="67" t="s">
        <v>82</v>
      </c>
      <c r="N122" s="67"/>
      <c r="O122" s="67"/>
      <c r="P122" s="68">
        <f>P116/P119*1000</f>
        <v>16338.867069486409</v>
      </c>
      <c r="Q122" s="68"/>
    </row>
    <row r="123" spans="1:17" s="19" customFormat="1" ht="11.25" customHeight="1">
      <c r="A123" s="21">
        <v>2</v>
      </c>
      <c r="B123" s="22"/>
      <c r="C123" s="23">
        <v>1014081</v>
      </c>
      <c r="D123" s="72" t="s">
        <v>164</v>
      </c>
      <c r="E123" s="73"/>
      <c r="F123" s="73"/>
      <c r="G123" s="73"/>
      <c r="H123" s="73"/>
      <c r="I123" s="73"/>
      <c r="J123" s="73"/>
      <c r="K123" s="74"/>
      <c r="L123" s="24" t="s">
        <v>81</v>
      </c>
      <c r="M123" s="67" t="s">
        <v>82</v>
      </c>
      <c r="N123" s="67"/>
      <c r="O123" s="67"/>
      <c r="P123" s="68">
        <f>P117/P119*1000</f>
        <v>815.70996978851963</v>
      </c>
      <c r="Q123" s="68"/>
    </row>
    <row r="124" spans="1:17" s="19" customFormat="1" ht="11.25" customHeight="1">
      <c r="A124" s="69" t="s">
        <v>83</v>
      </c>
      <c r="B124" s="70"/>
      <c r="C124" s="70"/>
      <c r="D124" s="70"/>
      <c r="E124" s="70"/>
      <c r="F124" s="70"/>
      <c r="G124" s="70"/>
      <c r="H124" s="70"/>
      <c r="I124" s="70"/>
      <c r="J124" s="70"/>
      <c r="K124" s="70"/>
      <c r="L124" s="70"/>
      <c r="M124" s="70"/>
      <c r="N124" s="70"/>
      <c r="O124" s="70"/>
      <c r="P124" s="70"/>
      <c r="Q124" s="71"/>
    </row>
    <row r="125" spans="1:17" s="19" customFormat="1" ht="21.75" customHeight="1">
      <c r="A125" s="21">
        <v>1</v>
      </c>
      <c r="B125" s="22"/>
      <c r="C125" s="23" t="s">
        <v>15</v>
      </c>
      <c r="D125" s="88" t="s">
        <v>99</v>
      </c>
      <c r="E125" s="73"/>
      <c r="F125" s="73"/>
      <c r="G125" s="73"/>
      <c r="H125" s="73"/>
      <c r="I125" s="73"/>
      <c r="J125" s="73"/>
      <c r="K125" s="74"/>
      <c r="L125" s="24" t="s">
        <v>85</v>
      </c>
      <c r="M125" s="67" t="s">
        <v>82</v>
      </c>
      <c r="N125" s="67"/>
      <c r="O125" s="67"/>
      <c r="P125" s="68">
        <v>24.43</v>
      </c>
      <c r="Q125" s="68"/>
    </row>
    <row r="126" spans="1:17" s="19" customFormat="1" ht="21.75" customHeight="1">
      <c r="A126" s="159">
        <v>4</v>
      </c>
      <c r="B126" s="159"/>
      <c r="C126" s="20"/>
      <c r="D126" s="129" t="s">
        <v>47</v>
      </c>
      <c r="E126" s="144"/>
      <c r="F126" s="144"/>
      <c r="G126" s="144"/>
      <c r="H126" s="144"/>
      <c r="I126" s="144"/>
      <c r="J126" s="144"/>
      <c r="K126" s="144"/>
      <c r="L126" s="144"/>
      <c r="M126" s="144"/>
      <c r="N126" s="144"/>
      <c r="O126" s="144"/>
      <c r="P126" s="144"/>
      <c r="Q126" s="145"/>
    </row>
    <row r="127" spans="1:17" s="19" customFormat="1" ht="11.25" customHeight="1">
      <c r="A127" s="69" t="s">
        <v>62</v>
      </c>
      <c r="B127" s="70"/>
      <c r="C127" s="70"/>
      <c r="D127" s="70"/>
      <c r="E127" s="70"/>
      <c r="F127" s="70"/>
      <c r="G127" s="70"/>
      <c r="H127" s="70"/>
      <c r="I127" s="70"/>
      <c r="J127" s="70"/>
      <c r="K127" s="70"/>
      <c r="L127" s="70"/>
      <c r="M127" s="70"/>
      <c r="N127" s="70"/>
      <c r="O127" s="70"/>
      <c r="P127" s="70"/>
      <c r="Q127" s="71"/>
    </row>
    <row r="128" spans="1:17" s="19" customFormat="1" ht="11.25" customHeight="1">
      <c r="A128" s="21">
        <v>1</v>
      </c>
      <c r="B128" s="22"/>
      <c r="C128" s="23" t="s">
        <v>15</v>
      </c>
      <c r="D128" s="88" t="s">
        <v>100</v>
      </c>
      <c r="E128" s="73"/>
      <c r="F128" s="73"/>
      <c r="G128" s="73"/>
      <c r="H128" s="73"/>
      <c r="I128" s="73"/>
      <c r="J128" s="73"/>
      <c r="K128" s="74"/>
      <c r="L128" s="24" t="s">
        <v>64</v>
      </c>
      <c r="M128" s="67" t="s">
        <v>65</v>
      </c>
      <c r="N128" s="67"/>
      <c r="O128" s="67"/>
      <c r="P128" s="68">
        <v>1</v>
      </c>
      <c r="Q128" s="68"/>
    </row>
    <row r="129" spans="1:17" s="19" customFormat="1" ht="11.25" customHeight="1">
      <c r="A129" s="21">
        <v>2</v>
      </c>
      <c r="B129" s="22"/>
      <c r="C129" s="23" t="s">
        <v>15</v>
      </c>
      <c r="D129" s="88" t="s">
        <v>94</v>
      </c>
      <c r="E129" s="73"/>
      <c r="F129" s="73"/>
      <c r="G129" s="73"/>
      <c r="H129" s="73"/>
      <c r="I129" s="73"/>
      <c r="J129" s="73"/>
      <c r="K129" s="74"/>
      <c r="L129" s="24" t="s">
        <v>101</v>
      </c>
      <c r="M129" s="67" t="s">
        <v>65</v>
      </c>
      <c r="N129" s="67"/>
      <c r="O129" s="67"/>
      <c r="P129" s="68">
        <v>17.25</v>
      </c>
      <c r="Q129" s="68"/>
    </row>
    <row r="130" spans="1:17" s="19" customFormat="1" ht="11.25" customHeight="1">
      <c r="A130" s="21">
        <v>3</v>
      </c>
      <c r="B130" s="22"/>
      <c r="C130" s="23" t="s">
        <v>15</v>
      </c>
      <c r="D130" s="88" t="s">
        <v>102</v>
      </c>
      <c r="E130" s="73"/>
      <c r="F130" s="73"/>
      <c r="G130" s="73"/>
      <c r="H130" s="73"/>
      <c r="I130" s="73"/>
      <c r="J130" s="73"/>
      <c r="K130" s="74"/>
      <c r="L130" s="24" t="s">
        <v>69</v>
      </c>
      <c r="M130" s="67" t="s">
        <v>180</v>
      </c>
      <c r="N130" s="67"/>
      <c r="O130" s="67"/>
      <c r="P130" s="68">
        <f>K50</f>
        <v>2109.0360000000005</v>
      </c>
      <c r="Q130" s="68"/>
    </row>
    <row r="131" spans="1:17" s="19" customFormat="1" ht="11.25" customHeight="1">
      <c r="A131" s="69" t="s">
        <v>70</v>
      </c>
      <c r="B131" s="70"/>
      <c r="C131" s="70"/>
      <c r="D131" s="70"/>
      <c r="E131" s="70"/>
      <c r="F131" s="70"/>
      <c r="G131" s="70"/>
      <c r="H131" s="70"/>
      <c r="I131" s="70"/>
      <c r="J131" s="70"/>
      <c r="K131" s="70"/>
      <c r="L131" s="70"/>
      <c r="M131" s="70"/>
      <c r="N131" s="70"/>
      <c r="O131" s="70"/>
      <c r="P131" s="70"/>
      <c r="Q131" s="71"/>
    </row>
    <row r="132" spans="1:17" s="19" customFormat="1" ht="11.25" customHeight="1">
      <c r="A132" s="21">
        <v>1</v>
      </c>
      <c r="B132" s="22"/>
      <c r="C132" s="23" t="s">
        <v>15</v>
      </c>
      <c r="D132" s="88" t="s">
        <v>103</v>
      </c>
      <c r="E132" s="73"/>
      <c r="F132" s="73"/>
      <c r="G132" s="73"/>
      <c r="H132" s="73"/>
      <c r="I132" s="73"/>
      <c r="J132" s="73"/>
      <c r="K132" s="74"/>
      <c r="L132" s="24" t="s">
        <v>64</v>
      </c>
      <c r="M132" s="67" t="s">
        <v>65</v>
      </c>
      <c r="N132" s="67"/>
      <c r="O132" s="67"/>
      <c r="P132" s="68">
        <v>36</v>
      </c>
      <c r="Q132" s="68"/>
    </row>
    <row r="133" spans="1:17" s="19" customFormat="1" ht="11.25" customHeight="1">
      <c r="A133" s="21">
        <v>2</v>
      </c>
      <c r="B133" s="22"/>
      <c r="C133" s="23" t="s">
        <v>15</v>
      </c>
      <c r="D133" s="88" t="s">
        <v>104</v>
      </c>
      <c r="E133" s="73"/>
      <c r="F133" s="73"/>
      <c r="G133" s="73"/>
      <c r="H133" s="73"/>
      <c r="I133" s="73"/>
      <c r="J133" s="73"/>
      <c r="K133" s="74"/>
      <c r="L133" s="24" t="s">
        <v>64</v>
      </c>
      <c r="M133" s="67" t="s">
        <v>65</v>
      </c>
      <c r="N133" s="67"/>
      <c r="O133" s="67"/>
      <c r="P133" s="68">
        <v>14</v>
      </c>
      <c r="Q133" s="68"/>
    </row>
    <row r="134" spans="1:17" s="19" customFormat="1" ht="11.25" customHeight="1">
      <c r="A134" s="21">
        <v>3</v>
      </c>
      <c r="B134" s="22"/>
      <c r="C134" s="23" t="s">
        <v>15</v>
      </c>
      <c r="D134" s="88" t="s">
        <v>105</v>
      </c>
      <c r="E134" s="73"/>
      <c r="F134" s="73"/>
      <c r="G134" s="73"/>
      <c r="H134" s="73"/>
      <c r="I134" s="73"/>
      <c r="J134" s="73"/>
      <c r="K134" s="74"/>
      <c r="L134" s="24" t="s">
        <v>106</v>
      </c>
      <c r="M134" s="67" t="s">
        <v>65</v>
      </c>
      <c r="N134" s="67"/>
      <c r="O134" s="67"/>
      <c r="P134" s="68">
        <v>15000</v>
      </c>
      <c r="Q134" s="68"/>
    </row>
    <row r="135" spans="1:17" s="19" customFormat="1" ht="11.25" customHeight="1">
      <c r="A135" s="69" t="s">
        <v>79</v>
      </c>
      <c r="B135" s="70"/>
      <c r="C135" s="70"/>
      <c r="D135" s="70"/>
      <c r="E135" s="70"/>
      <c r="F135" s="70"/>
      <c r="G135" s="70"/>
      <c r="H135" s="70"/>
      <c r="I135" s="70"/>
      <c r="J135" s="70"/>
      <c r="K135" s="70"/>
      <c r="L135" s="70"/>
      <c r="M135" s="70"/>
      <c r="N135" s="70"/>
      <c r="O135" s="70"/>
      <c r="P135" s="70"/>
      <c r="Q135" s="71"/>
    </row>
    <row r="136" spans="1:17" s="19" customFormat="1" ht="11.25" customHeight="1">
      <c r="A136" s="21">
        <v>1</v>
      </c>
      <c r="B136" s="22"/>
      <c r="C136" s="23" t="s">
        <v>15</v>
      </c>
      <c r="D136" s="88" t="s">
        <v>107</v>
      </c>
      <c r="E136" s="73"/>
      <c r="F136" s="73"/>
      <c r="G136" s="73"/>
      <c r="H136" s="73"/>
      <c r="I136" s="73"/>
      <c r="J136" s="73"/>
      <c r="K136" s="74"/>
      <c r="L136" s="24" t="s">
        <v>64</v>
      </c>
      <c r="M136" s="67" t="s">
        <v>82</v>
      </c>
      <c r="N136" s="67"/>
      <c r="O136" s="67"/>
      <c r="P136" s="68">
        <v>27</v>
      </c>
      <c r="Q136" s="68"/>
    </row>
    <row r="137" spans="1:17" s="19" customFormat="1" ht="11.25" customHeight="1">
      <c r="A137" s="69" t="s">
        <v>83</v>
      </c>
      <c r="B137" s="70"/>
      <c r="C137" s="70"/>
      <c r="D137" s="70"/>
      <c r="E137" s="70"/>
      <c r="F137" s="70"/>
      <c r="G137" s="70"/>
      <c r="H137" s="70"/>
      <c r="I137" s="70"/>
      <c r="J137" s="70"/>
      <c r="K137" s="70"/>
      <c r="L137" s="70"/>
      <c r="M137" s="70"/>
      <c r="N137" s="70"/>
      <c r="O137" s="70"/>
      <c r="P137" s="70"/>
      <c r="Q137" s="71"/>
    </row>
    <row r="138" spans="1:17" s="19" customFormat="1" ht="11.25" customHeight="1">
      <c r="A138" s="21">
        <v>1</v>
      </c>
      <c r="B138" s="22"/>
      <c r="C138" s="23" t="s">
        <v>15</v>
      </c>
      <c r="D138" s="88" t="s">
        <v>108</v>
      </c>
      <c r="E138" s="73"/>
      <c r="F138" s="73"/>
      <c r="G138" s="73"/>
      <c r="H138" s="73"/>
      <c r="I138" s="73"/>
      <c r="J138" s="73"/>
      <c r="K138" s="74"/>
      <c r="L138" s="24" t="s">
        <v>85</v>
      </c>
      <c r="M138" s="67" t="s">
        <v>82</v>
      </c>
      <c r="N138" s="67"/>
      <c r="O138" s="67"/>
      <c r="P138" s="68">
        <v>100</v>
      </c>
      <c r="Q138" s="68"/>
    </row>
    <row r="139" spans="1:17" s="19" customFormat="1" ht="11.25" customHeight="1">
      <c r="A139" s="21">
        <v>2</v>
      </c>
      <c r="B139" s="22"/>
      <c r="C139" s="23" t="s">
        <v>15</v>
      </c>
      <c r="D139" s="88" t="s">
        <v>109</v>
      </c>
      <c r="E139" s="73"/>
      <c r="F139" s="73"/>
      <c r="G139" s="73"/>
      <c r="H139" s="73"/>
      <c r="I139" s="73"/>
      <c r="J139" s="73"/>
      <c r="K139" s="74"/>
      <c r="L139" s="24" t="s">
        <v>85</v>
      </c>
      <c r="M139" s="67" t="s">
        <v>82</v>
      </c>
      <c r="N139" s="67"/>
      <c r="O139" s="67"/>
      <c r="P139" s="68">
        <v>3.2</v>
      </c>
      <c r="Q139" s="68"/>
    </row>
    <row r="140" spans="1:17" s="19" customFormat="1" ht="11.25" customHeight="1">
      <c r="A140" s="159">
        <v>8</v>
      </c>
      <c r="B140" s="159"/>
      <c r="C140" s="20"/>
      <c r="D140" s="129" t="s">
        <v>48</v>
      </c>
      <c r="E140" s="144"/>
      <c r="F140" s="144"/>
      <c r="G140" s="144"/>
      <c r="H140" s="144"/>
      <c r="I140" s="144"/>
      <c r="J140" s="144"/>
      <c r="K140" s="144"/>
      <c r="L140" s="144"/>
      <c r="M140" s="144"/>
      <c r="N140" s="144"/>
      <c r="O140" s="144"/>
      <c r="P140" s="144"/>
      <c r="Q140" s="145"/>
    </row>
    <row r="141" spans="1:17" s="19" customFormat="1" ht="11.25" customHeight="1">
      <c r="A141" s="69" t="s">
        <v>62</v>
      </c>
      <c r="B141" s="70"/>
      <c r="C141" s="70"/>
      <c r="D141" s="70"/>
      <c r="E141" s="70"/>
      <c r="F141" s="70"/>
      <c r="G141" s="70"/>
      <c r="H141" s="70"/>
      <c r="I141" s="70"/>
      <c r="J141" s="70"/>
      <c r="K141" s="70"/>
      <c r="L141" s="70"/>
      <c r="M141" s="70"/>
      <c r="N141" s="70"/>
      <c r="O141" s="70"/>
      <c r="P141" s="70"/>
      <c r="Q141" s="71"/>
    </row>
    <row r="142" spans="1:17" s="19" customFormat="1" ht="11.25" customHeight="1">
      <c r="A142" s="21">
        <v>1</v>
      </c>
      <c r="B142" s="22"/>
      <c r="C142" s="23" t="s">
        <v>15</v>
      </c>
      <c r="D142" s="88" t="s">
        <v>120</v>
      </c>
      <c r="E142" s="73"/>
      <c r="F142" s="73"/>
      <c r="G142" s="73"/>
      <c r="H142" s="73"/>
      <c r="I142" s="73"/>
      <c r="J142" s="73"/>
      <c r="K142" s="74"/>
      <c r="L142" s="24" t="s">
        <v>64</v>
      </c>
      <c r="M142" s="67" t="s">
        <v>65</v>
      </c>
      <c r="N142" s="67"/>
      <c r="O142" s="67"/>
      <c r="P142" s="68">
        <v>1</v>
      </c>
      <c r="Q142" s="68"/>
    </row>
    <row r="143" spans="1:17" s="19" customFormat="1" ht="11.25" customHeight="1">
      <c r="A143" s="21">
        <v>2</v>
      </c>
      <c r="B143" s="22"/>
      <c r="C143" s="23" t="s">
        <v>15</v>
      </c>
      <c r="D143" s="88" t="s">
        <v>121</v>
      </c>
      <c r="E143" s="73"/>
      <c r="F143" s="73"/>
      <c r="G143" s="73"/>
      <c r="H143" s="73"/>
      <c r="I143" s="73"/>
      <c r="J143" s="73"/>
      <c r="K143" s="74"/>
      <c r="L143" s="24" t="s">
        <v>101</v>
      </c>
      <c r="M143" s="67" t="s">
        <v>65</v>
      </c>
      <c r="N143" s="67"/>
      <c r="O143" s="67"/>
      <c r="P143" s="68">
        <v>236</v>
      </c>
      <c r="Q143" s="68"/>
    </row>
    <row r="144" spans="1:17" s="19" customFormat="1" ht="11.25" customHeight="1">
      <c r="A144" s="21">
        <v>3</v>
      </c>
      <c r="B144" s="22"/>
      <c r="C144" s="23" t="s">
        <v>15</v>
      </c>
      <c r="D144" s="88" t="s">
        <v>122</v>
      </c>
      <c r="E144" s="73"/>
      <c r="F144" s="73"/>
      <c r="G144" s="73"/>
      <c r="H144" s="73"/>
      <c r="I144" s="73"/>
      <c r="J144" s="73"/>
      <c r="K144" s="74"/>
      <c r="L144" s="24" t="s">
        <v>101</v>
      </c>
      <c r="M144" s="67" t="s">
        <v>65</v>
      </c>
      <c r="N144" s="67"/>
      <c r="O144" s="67"/>
      <c r="P144" s="68">
        <v>42</v>
      </c>
      <c r="Q144" s="68"/>
    </row>
    <row r="145" spans="1:17" s="19" customFormat="1" ht="11.25" customHeight="1">
      <c r="A145" s="21">
        <v>4</v>
      </c>
      <c r="B145" s="22"/>
      <c r="C145" s="23" t="s">
        <v>15</v>
      </c>
      <c r="D145" s="88" t="s">
        <v>123</v>
      </c>
      <c r="E145" s="73"/>
      <c r="F145" s="73"/>
      <c r="G145" s="73"/>
      <c r="H145" s="73"/>
      <c r="I145" s="73"/>
      <c r="J145" s="73"/>
      <c r="K145" s="74"/>
      <c r="L145" s="24" t="s">
        <v>101</v>
      </c>
      <c r="M145" s="67" t="s">
        <v>65</v>
      </c>
      <c r="N145" s="67"/>
      <c r="O145" s="67"/>
      <c r="P145" s="68">
        <v>32.5</v>
      </c>
      <c r="Q145" s="68"/>
    </row>
    <row r="146" spans="1:17" s="19" customFormat="1" ht="11.25" customHeight="1">
      <c r="A146" s="21">
        <v>5</v>
      </c>
      <c r="B146" s="22"/>
      <c r="C146" s="23" t="s">
        <v>15</v>
      </c>
      <c r="D146" s="88" t="s">
        <v>124</v>
      </c>
      <c r="E146" s="73"/>
      <c r="F146" s="73"/>
      <c r="G146" s="73"/>
      <c r="H146" s="73"/>
      <c r="I146" s="73"/>
      <c r="J146" s="73"/>
      <c r="K146" s="74"/>
      <c r="L146" s="24" t="s">
        <v>101</v>
      </c>
      <c r="M146" s="67" t="s">
        <v>65</v>
      </c>
      <c r="N146" s="67"/>
      <c r="O146" s="67"/>
      <c r="P146" s="68">
        <v>74.5</v>
      </c>
      <c r="Q146" s="68"/>
    </row>
    <row r="147" spans="1:17" s="19" customFormat="1" ht="11.25" customHeight="1">
      <c r="A147" s="21">
        <v>6</v>
      </c>
      <c r="B147" s="22"/>
      <c r="C147" s="23" t="s">
        <v>15</v>
      </c>
      <c r="D147" s="88" t="s">
        <v>125</v>
      </c>
      <c r="E147" s="73"/>
      <c r="F147" s="73"/>
      <c r="G147" s="73"/>
      <c r="H147" s="73"/>
      <c r="I147" s="73"/>
      <c r="J147" s="73"/>
      <c r="K147" s="74"/>
      <c r="L147" s="24" t="s">
        <v>101</v>
      </c>
      <c r="M147" s="67" t="s">
        <v>65</v>
      </c>
      <c r="N147" s="67"/>
      <c r="O147" s="67"/>
      <c r="P147" s="68">
        <v>87</v>
      </c>
      <c r="Q147" s="68"/>
    </row>
    <row r="148" spans="1:17" s="19" customFormat="1" ht="11.25" customHeight="1">
      <c r="A148" s="21">
        <v>7</v>
      </c>
      <c r="B148" s="22"/>
      <c r="C148" s="23" t="s">
        <v>15</v>
      </c>
      <c r="D148" s="88" t="s">
        <v>126</v>
      </c>
      <c r="E148" s="73"/>
      <c r="F148" s="73"/>
      <c r="G148" s="73"/>
      <c r="H148" s="73"/>
      <c r="I148" s="73"/>
      <c r="J148" s="73"/>
      <c r="K148" s="74"/>
      <c r="L148" s="24" t="s">
        <v>69</v>
      </c>
      <c r="M148" s="67" t="s">
        <v>65</v>
      </c>
      <c r="N148" s="67"/>
      <c r="O148" s="67"/>
      <c r="P148" s="68">
        <v>31307.281999999999</v>
      </c>
      <c r="Q148" s="68"/>
    </row>
    <row r="149" spans="1:17" s="19" customFormat="1" ht="11.25" customHeight="1">
      <c r="A149" s="69" t="s">
        <v>70</v>
      </c>
      <c r="B149" s="70"/>
      <c r="C149" s="70"/>
      <c r="D149" s="70"/>
      <c r="E149" s="70"/>
      <c r="F149" s="70"/>
      <c r="G149" s="70"/>
      <c r="H149" s="70"/>
      <c r="I149" s="70"/>
      <c r="J149" s="70"/>
      <c r="K149" s="70"/>
      <c r="L149" s="70"/>
      <c r="M149" s="70"/>
      <c r="N149" s="70"/>
      <c r="O149" s="70"/>
      <c r="P149" s="70"/>
      <c r="Q149" s="71"/>
    </row>
    <row r="150" spans="1:17" s="19" customFormat="1" ht="11.25" customHeight="1">
      <c r="A150" s="21">
        <v>1</v>
      </c>
      <c r="B150" s="22"/>
      <c r="C150" s="23" t="s">
        <v>15</v>
      </c>
      <c r="D150" s="88" t="s">
        <v>127</v>
      </c>
      <c r="E150" s="73"/>
      <c r="F150" s="73"/>
      <c r="G150" s="73"/>
      <c r="H150" s="73"/>
      <c r="I150" s="73"/>
      <c r="J150" s="73"/>
      <c r="K150" s="74"/>
      <c r="L150" s="24" t="s">
        <v>106</v>
      </c>
      <c r="M150" s="67" t="s">
        <v>65</v>
      </c>
      <c r="N150" s="67"/>
      <c r="O150" s="67"/>
      <c r="P150" s="68">
        <v>269424</v>
      </c>
      <c r="Q150" s="68"/>
    </row>
    <row r="151" spans="1:17" s="19" customFormat="1" ht="11.25" customHeight="1">
      <c r="A151" s="21">
        <v>2</v>
      </c>
      <c r="B151" s="22"/>
      <c r="C151" s="23" t="s">
        <v>15</v>
      </c>
      <c r="D151" s="88" t="s">
        <v>128</v>
      </c>
      <c r="E151" s="73"/>
      <c r="F151" s="73"/>
      <c r="G151" s="73"/>
      <c r="H151" s="73"/>
      <c r="I151" s="73"/>
      <c r="J151" s="73"/>
      <c r="K151" s="74"/>
      <c r="L151" s="24" t="s">
        <v>129</v>
      </c>
      <c r="M151" s="67" t="s">
        <v>65</v>
      </c>
      <c r="N151" s="67"/>
      <c r="O151" s="67"/>
      <c r="P151" s="181"/>
      <c r="Q151" s="181"/>
    </row>
    <row r="152" spans="1:17" s="19" customFormat="1" ht="11.25" customHeight="1">
      <c r="A152" s="21">
        <v>3</v>
      </c>
      <c r="B152" s="22"/>
      <c r="C152" s="23" t="s">
        <v>15</v>
      </c>
      <c r="D152" s="88" t="s">
        <v>130</v>
      </c>
      <c r="E152" s="73"/>
      <c r="F152" s="73"/>
      <c r="G152" s="73"/>
      <c r="H152" s="73"/>
      <c r="I152" s="73"/>
      <c r="J152" s="73"/>
      <c r="K152" s="74"/>
      <c r="L152" s="24" t="s">
        <v>106</v>
      </c>
      <c r="M152" s="67" t="s">
        <v>65</v>
      </c>
      <c r="N152" s="67"/>
      <c r="O152" s="67"/>
      <c r="P152" s="68">
        <f>P150-P153</f>
        <v>200711</v>
      </c>
      <c r="Q152" s="68"/>
    </row>
    <row r="153" spans="1:17" s="19" customFormat="1" ht="11.25" customHeight="1">
      <c r="A153" s="21">
        <v>4</v>
      </c>
      <c r="B153" s="22"/>
      <c r="C153" s="23" t="s">
        <v>15</v>
      </c>
      <c r="D153" s="88" t="s">
        <v>131</v>
      </c>
      <c r="E153" s="73"/>
      <c r="F153" s="73"/>
      <c r="G153" s="73"/>
      <c r="H153" s="73"/>
      <c r="I153" s="73"/>
      <c r="J153" s="73"/>
      <c r="K153" s="74"/>
      <c r="L153" s="24" t="s">
        <v>106</v>
      </c>
      <c r="M153" s="67" t="s">
        <v>65</v>
      </c>
      <c r="N153" s="67"/>
      <c r="O153" s="67"/>
      <c r="P153" s="68">
        <v>68713</v>
      </c>
      <c r="Q153" s="68"/>
    </row>
    <row r="154" spans="1:17" s="19" customFormat="1" ht="11.25" customHeight="1">
      <c r="A154" s="21">
        <v>5</v>
      </c>
      <c r="B154" s="22"/>
      <c r="C154" s="23" t="s">
        <v>15</v>
      </c>
      <c r="D154" s="88" t="s">
        <v>132</v>
      </c>
      <c r="E154" s="73"/>
      <c r="F154" s="73"/>
      <c r="G154" s="73"/>
      <c r="H154" s="73"/>
      <c r="I154" s="73"/>
      <c r="J154" s="73"/>
      <c r="K154" s="74"/>
      <c r="L154" s="24" t="s">
        <v>69</v>
      </c>
      <c r="M154" s="67" t="s">
        <v>65</v>
      </c>
      <c r="N154" s="67"/>
      <c r="O154" s="67"/>
      <c r="P154" s="68">
        <v>45724.415000000001</v>
      </c>
      <c r="Q154" s="68"/>
    </row>
    <row r="155" spans="1:17" s="19" customFormat="1" ht="11.25" customHeight="1">
      <c r="A155" s="21">
        <v>6</v>
      </c>
      <c r="B155" s="22"/>
      <c r="C155" s="23" t="s">
        <v>15</v>
      </c>
      <c r="D155" s="88" t="s">
        <v>133</v>
      </c>
      <c r="E155" s="73"/>
      <c r="F155" s="73"/>
      <c r="G155" s="73"/>
      <c r="H155" s="73"/>
      <c r="I155" s="73"/>
      <c r="J155" s="73"/>
      <c r="K155" s="74"/>
      <c r="L155" s="24" t="s">
        <v>129</v>
      </c>
      <c r="M155" s="67" t="s">
        <v>65</v>
      </c>
      <c r="N155" s="67"/>
      <c r="O155" s="67"/>
      <c r="P155" s="181"/>
      <c r="Q155" s="181"/>
    </row>
    <row r="156" spans="1:17" s="19" customFormat="1" ht="11.25" customHeight="1">
      <c r="A156" s="21">
        <v>7</v>
      </c>
      <c r="B156" s="22"/>
      <c r="C156" s="23" t="s">
        <v>15</v>
      </c>
      <c r="D156" s="88" t="s">
        <v>134</v>
      </c>
      <c r="E156" s="73"/>
      <c r="F156" s="73"/>
      <c r="G156" s="73"/>
      <c r="H156" s="73"/>
      <c r="I156" s="73"/>
      <c r="J156" s="73"/>
      <c r="K156" s="74"/>
      <c r="L156" s="24" t="s">
        <v>69</v>
      </c>
      <c r="M156" s="67" t="s">
        <v>65</v>
      </c>
      <c r="N156" s="67"/>
      <c r="O156" s="67"/>
      <c r="P156" s="68">
        <f>K51</f>
        <v>31025.055</v>
      </c>
      <c r="Q156" s="68"/>
    </row>
    <row r="157" spans="1:17" s="19" customFormat="1" ht="11.25" customHeight="1">
      <c r="A157" s="21">
        <v>8</v>
      </c>
      <c r="B157" s="22"/>
      <c r="C157" s="23" t="s">
        <v>15</v>
      </c>
      <c r="D157" s="88" t="s">
        <v>135</v>
      </c>
      <c r="E157" s="73"/>
      <c r="F157" s="73"/>
      <c r="G157" s="73"/>
      <c r="H157" s="73"/>
      <c r="I157" s="73"/>
      <c r="J157" s="73"/>
      <c r="K157" s="74"/>
      <c r="L157" s="24" t="s">
        <v>69</v>
      </c>
      <c r="M157" s="67" t="s">
        <v>65</v>
      </c>
      <c r="N157" s="67"/>
      <c r="O157" s="67"/>
      <c r="P157" s="68">
        <v>14417.133</v>
      </c>
      <c r="Q157" s="68"/>
    </row>
    <row r="158" spans="1:17" s="19" customFormat="1" ht="11.25" customHeight="1">
      <c r="A158" s="21">
        <v>9</v>
      </c>
      <c r="B158" s="22"/>
      <c r="C158" s="23" t="s">
        <v>15</v>
      </c>
      <c r="D158" s="88" t="s">
        <v>136</v>
      </c>
      <c r="E158" s="73"/>
      <c r="F158" s="73"/>
      <c r="G158" s="73"/>
      <c r="H158" s="73"/>
      <c r="I158" s="73"/>
      <c r="J158" s="73"/>
      <c r="K158" s="74"/>
      <c r="L158" s="24" t="s">
        <v>69</v>
      </c>
      <c r="M158" s="67" t="s">
        <v>65</v>
      </c>
      <c r="N158" s="67"/>
      <c r="O158" s="67"/>
      <c r="P158" s="68">
        <v>13796.145</v>
      </c>
      <c r="Q158" s="68"/>
    </row>
    <row r="159" spans="1:17" s="19" customFormat="1" ht="11.25" customHeight="1">
      <c r="A159" s="21">
        <v>10</v>
      </c>
      <c r="B159" s="22"/>
      <c r="C159" s="23" t="s">
        <v>15</v>
      </c>
      <c r="D159" s="88" t="s">
        <v>137</v>
      </c>
      <c r="E159" s="73"/>
      <c r="F159" s="73"/>
      <c r="G159" s="73"/>
      <c r="H159" s="73"/>
      <c r="I159" s="73"/>
      <c r="J159" s="73"/>
      <c r="K159" s="74"/>
      <c r="L159" s="24" t="s">
        <v>64</v>
      </c>
      <c r="M159" s="67" t="s">
        <v>65</v>
      </c>
      <c r="N159" s="67"/>
      <c r="O159" s="67"/>
      <c r="P159" s="68">
        <v>200711</v>
      </c>
      <c r="Q159" s="68"/>
    </row>
    <row r="160" spans="1:17" s="19" customFormat="1" ht="11.25" customHeight="1">
      <c r="A160" s="69" t="s">
        <v>79</v>
      </c>
      <c r="B160" s="70"/>
      <c r="C160" s="70"/>
      <c r="D160" s="70"/>
      <c r="E160" s="70"/>
      <c r="F160" s="70"/>
      <c r="G160" s="70"/>
      <c r="H160" s="70"/>
      <c r="I160" s="70"/>
      <c r="J160" s="70"/>
      <c r="K160" s="70"/>
      <c r="L160" s="70"/>
      <c r="M160" s="70"/>
      <c r="N160" s="70"/>
      <c r="O160" s="70"/>
      <c r="P160" s="70"/>
      <c r="Q160" s="71"/>
    </row>
    <row r="161" spans="1:17" s="19" customFormat="1" ht="11.25" customHeight="1">
      <c r="A161" s="21">
        <v>1</v>
      </c>
      <c r="B161" s="22"/>
      <c r="C161" s="23" t="s">
        <v>15</v>
      </c>
      <c r="D161" s="88" t="s">
        <v>138</v>
      </c>
      <c r="E161" s="73"/>
      <c r="F161" s="73"/>
      <c r="G161" s="73"/>
      <c r="H161" s="73"/>
      <c r="I161" s="73"/>
      <c r="J161" s="73"/>
      <c r="K161" s="74"/>
      <c r="L161" s="24" t="s">
        <v>106</v>
      </c>
      <c r="M161" s="67" t="s">
        <v>82</v>
      </c>
      <c r="N161" s="67"/>
      <c r="O161" s="67"/>
      <c r="P161" s="68">
        <v>269424</v>
      </c>
      <c r="Q161" s="68"/>
    </row>
    <row r="162" spans="1:17" s="19" customFormat="1" ht="11.25" customHeight="1">
      <c r="A162" s="21">
        <v>2</v>
      </c>
      <c r="B162" s="22"/>
      <c r="C162" s="23" t="s">
        <v>15</v>
      </c>
      <c r="D162" s="88" t="s">
        <v>139</v>
      </c>
      <c r="E162" s="73"/>
      <c r="F162" s="73"/>
      <c r="G162" s="73"/>
      <c r="H162" s="73"/>
      <c r="I162" s="73"/>
      <c r="J162" s="73"/>
      <c r="K162" s="74"/>
      <c r="L162" s="24" t="s">
        <v>81</v>
      </c>
      <c r="M162" s="67" t="s">
        <v>82</v>
      </c>
      <c r="N162" s="67"/>
      <c r="O162" s="67"/>
      <c r="P162" s="68">
        <v>60.232999999999997</v>
      </c>
      <c r="Q162" s="68"/>
    </row>
    <row r="163" spans="1:17" s="19" customFormat="1" ht="11.25" customHeight="1">
      <c r="A163" s="69" t="s">
        <v>83</v>
      </c>
      <c r="B163" s="70"/>
      <c r="C163" s="70"/>
      <c r="D163" s="70"/>
      <c r="E163" s="70"/>
      <c r="F163" s="70"/>
      <c r="G163" s="70"/>
      <c r="H163" s="70"/>
      <c r="I163" s="70"/>
      <c r="J163" s="70"/>
      <c r="K163" s="70"/>
      <c r="L163" s="70"/>
      <c r="M163" s="70"/>
      <c r="N163" s="70"/>
      <c r="O163" s="70"/>
      <c r="P163" s="70"/>
      <c r="Q163" s="71"/>
    </row>
    <row r="164" spans="1:17" s="19" customFormat="1" ht="21.75" customHeight="1">
      <c r="A164" s="21">
        <v>1</v>
      </c>
      <c r="B164" s="22"/>
      <c r="C164" s="23" t="s">
        <v>15</v>
      </c>
      <c r="D164" s="88" t="s">
        <v>140</v>
      </c>
      <c r="E164" s="73"/>
      <c r="F164" s="73"/>
      <c r="G164" s="73"/>
      <c r="H164" s="73"/>
      <c r="I164" s="73"/>
      <c r="J164" s="73"/>
      <c r="K164" s="74"/>
      <c r="L164" s="24" t="s">
        <v>85</v>
      </c>
      <c r="M164" s="67" t="s">
        <v>82</v>
      </c>
      <c r="N164" s="67"/>
      <c r="O164" s="67"/>
      <c r="P164" s="68">
        <v>-9.5</v>
      </c>
      <c r="Q164" s="68"/>
    </row>
    <row r="165" spans="1:17" s="19" customFormat="1" ht="11.25" customHeight="1">
      <c r="A165" s="21">
        <v>2</v>
      </c>
      <c r="B165" s="22"/>
      <c r="C165" s="23" t="s">
        <v>15</v>
      </c>
      <c r="D165" s="88" t="s">
        <v>141</v>
      </c>
      <c r="E165" s="73"/>
      <c r="F165" s="73"/>
      <c r="G165" s="73"/>
      <c r="H165" s="73"/>
      <c r="I165" s="73"/>
      <c r="J165" s="73"/>
      <c r="K165" s="74"/>
      <c r="L165" s="24" t="s">
        <v>85</v>
      </c>
      <c r="M165" s="67" t="s">
        <v>82</v>
      </c>
      <c r="N165" s="67"/>
      <c r="O165" s="67"/>
      <c r="P165" s="68">
        <v>68.459999999999994</v>
      </c>
      <c r="Q165" s="68"/>
    </row>
    <row r="166" spans="1:17" s="19" customFormat="1" ht="11.25" customHeight="1">
      <c r="A166" s="159">
        <v>5</v>
      </c>
      <c r="B166" s="159"/>
      <c r="C166" s="20"/>
      <c r="D166" s="129" t="s">
        <v>49</v>
      </c>
      <c r="E166" s="144"/>
      <c r="F166" s="144"/>
      <c r="G166" s="144"/>
      <c r="H166" s="144"/>
      <c r="I166" s="144"/>
      <c r="J166" s="144"/>
      <c r="K166" s="144"/>
      <c r="L166" s="144"/>
      <c r="M166" s="144"/>
      <c r="N166" s="144"/>
      <c r="O166" s="144"/>
      <c r="P166" s="144"/>
      <c r="Q166" s="145"/>
    </row>
    <row r="167" spans="1:17" s="19" customFormat="1" ht="11.25" customHeight="1">
      <c r="A167" s="69" t="s">
        <v>62</v>
      </c>
      <c r="B167" s="70"/>
      <c r="C167" s="70"/>
      <c r="D167" s="70"/>
      <c r="E167" s="70"/>
      <c r="F167" s="70"/>
      <c r="G167" s="70"/>
      <c r="H167" s="70"/>
      <c r="I167" s="70"/>
      <c r="J167" s="70"/>
      <c r="K167" s="70"/>
      <c r="L167" s="70"/>
      <c r="M167" s="70"/>
      <c r="N167" s="70"/>
      <c r="O167" s="70"/>
      <c r="P167" s="70"/>
      <c r="Q167" s="71"/>
    </row>
    <row r="168" spans="1:17" s="19" customFormat="1" ht="11.25" customHeight="1">
      <c r="A168" s="21">
        <v>1</v>
      </c>
      <c r="B168" s="22"/>
      <c r="C168" s="23" t="s">
        <v>15</v>
      </c>
      <c r="D168" s="88" t="s">
        <v>110</v>
      </c>
      <c r="E168" s="73"/>
      <c r="F168" s="73"/>
      <c r="G168" s="73"/>
      <c r="H168" s="73"/>
      <c r="I168" s="73"/>
      <c r="J168" s="73"/>
      <c r="K168" s="74"/>
      <c r="L168" s="24" t="s">
        <v>69</v>
      </c>
      <c r="M168" s="67" t="s">
        <v>65</v>
      </c>
      <c r="N168" s="67"/>
      <c r="O168" s="67"/>
      <c r="P168" s="68">
        <f>K52</f>
        <v>52.423999999999999</v>
      </c>
      <c r="Q168" s="68"/>
    </row>
    <row r="169" spans="1:17" s="19" customFormat="1" ht="11.25" customHeight="1">
      <c r="A169" s="69" t="s">
        <v>70</v>
      </c>
      <c r="B169" s="70"/>
      <c r="C169" s="70"/>
      <c r="D169" s="70"/>
      <c r="E169" s="70"/>
      <c r="F169" s="70"/>
      <c r="G169" s="70"/>
      <c r="H169" s="70"/>
      <c r="I169" s="70"/>
      <c r="J169" s="70"/>
      <c r="K169" s="70"/>
      <c r="L169" s="70"/>
      <c r="M169" s="70"/>
      <c r="N169" s="70"/>
      <c r="O169" s="70"/>
      <c r="P169" s="70"/>
      <c r="Q169" s="71"/>
    </row>
    <row r="170" spans="1:17" s="19" customFormat="1" ht="11.25" customHeight="1">
      <c r="A170" s="21">
        <v>1</v>
      </c>
      <c r="B170" s="22"/>
      <c r="C170" s="23" t="s">
        <v>15</v>
      </c>
      <c r="D170" s="72" t="s">
        <v>182</v>
      </c>
      <c r="E170" s="73"/>
      <c r="F170" s="73"/>
      <c r="G170" s="73"/>
      <c r="H170" s="73"/>
      <c r="I170" s="73"/>
      <c r="J170" s="73"/>
      <c r="K170" s="74"/>
      <c r="L170" s="24" t="s">
        <v>64</v>
      </c>
      <c r="M170" s="67" t="s">
        <v>65</v>
      </c>
      <c r="N170" s="67"/>
      <c r="O170" s="67"/>
      <c r="P170" s="68">
        <v>5</v>
      </c>
      <c r="Q170" s="68"/>
    </row>
    <row r="171" spans="1:17" s="19" customFormat="1" ht="11.25" customHeight="1">
      <c r="A171" s="69" t="s">
        <v>79</v>
      </c>
      <c r="B171" s="70"/>
      <c r="C171" s="70"/>
      <c r="D171" s="70"/>
      <c r="E171" s="70"/>
      <c r="F171" s="70"/>
      <c r="G171" s="70"/>
      <c r="H171" s="70"/>
      <c r="I171" s="70"/>
      <c r="J171" s="70"/>
      <c r="K171" s="70"/>
      <c r="L171" s="70"/>
      <c r="M171" s="70"/>
      <c r="N171" s="70"/>
      <c r="O171" s="70"/>
      <c r="P171" s="70"/>
      <c r="Q171" s="71"/>
    </row>
    <row r="172" spans="1:17" s="19" customFormat="1" ht="11.25" customHeight="1">
      <c r="A172" s="21">
        <v>1</v>
      </c>
      <c r="B172" s="22"/>
      <c r="C172" s="23" t="s">
        <v>15</v>
      </c>
      <c r="D172" s="88" t="s">
        <v>111</v>
      </c>
      <c r="E172" s="73"/>
      <c r="F172" s="73"/>
      <c r="G172" s="73"/>
      <c r="H172" s="73"/>
      <c r="I172" s="73"/>
      <c r="J172" s="73"/>
      <c r="K172" s="74"/>
      <c r="L172" s="24" t="s">
        <v>69</v>
      </c>
      <c r="M172" s="67" t="s">
        <v>82</v>
      </c>
      <c r="N172" s="67"/>
      <c r="O172" s="67"/>
      <c r="P172" s="68">
        <v>10.484999999999999</v>
      </c>
      <c r="Q172" s="68"/>
    </row>
    <row r="173" spans="1:17" s="19" customFormat="1" ht="11.25" customHeight="1">
      <c r="A173" s="69" t="s">
        <v>83</v>
      </c>
      <c r="B173" s="70"/>
      <c r="C173" s="70"/>
      <c r="D173" s="70"/>
      <c r="E173" s="70"/>
      <c r="F173" s="70"/>
      <c r="G173" s="70"/>
      <c r="H173" s="70"/>
      <c r="I173" s="70"/>
      <c r="J173" s="70"/>
      <c r="K173" s="70"/>
      <c r="L173" s="70"/>
      <c r="M173" s="70"/>
      <c r="N173" s="70"/>
      <c r="O173" s="70"/>
      <c r="P173" s="70"/>
      <c r="Q173" s="71"/>
    </row>
    <row r="174" spans="1:17" s="19" customFormat="1" ht="11.25" customHeight="1">
      <c r="A174" s="21">
        <v>1</v>
      </c>
      <c r="B174" s="22"/>
      <c r="C174" s="23" t="s">
        <v>15</v>
      </c>
      <c r="D174" s="88" t="s">
        <v>112</v>
      </c>
      <c r="E174" s="73"/>
      <c r="F174" s="73"/>
      <c r="G174" s="73"/>
      <c r="H174" s="73"/>
      <c r="I174" s="73"/>
      <c r="J174" s="73"/>
      <c r="K174" s="74"/>
      <c r="L174" s="24" t="s">
        <v>85</v>
      </c>
      <c r="M174" s="67" t="s">
        <v>82</v>
      </c>
      <c r="N174" s="67"/>
      <c r="O174" s="67"/>
      <c r="P174" s="68">
        <v>67</v>
      </c>
      <c r="Q174" s="68"/>
    </row>
    <row r="175" spans="1:17" s="19" customFormat="1" ht="11.25" customHeight="1">
      <c r="A175" s="21">
        <v>2</v>
      </c>
      <c r="B175" s="22"/>
      <c r="C175" s="23" t="s">
        <v>15</v>
      </c>
      <c r="D175" s="88" t="s">
        <v>113</v>
      </c>
      <c r="E175" s="73"/>
      <c r="F175" s="73"/>
      <c r="G175" s="73"/>
      <c r="H175" s="73"/>
      <c r="I175" s="73"/>
      <c r="J175" s="73"/>
      <c r="K175" s="74"/>
      <c r="L175" s="24" t="s">
        <v>85</v>
      </c>
      <c r="M175" s="67" t="s">
        <v>82</v>
      </c>
      <c r="N175" s="67"/>
      <c r="O175" s="67"/>
      <c r="P175" s="68">
        <v>3.2</v>
      </c>
      <c r="Q175" s="68"/>
    </row>
    <row r="176" spans="1:17" s="19" customFormat="1" ht="21.75" customHeight="1">
      <c r="A176" s="21">
        <v>3</v>
      </c>
      <c r="B176" s="22"/>
      <c r="C176" s="23" t="s">
        <v>15</v>
      </c>
      <c r="D176" s="88" t="s">
        <v>114</v>
      </c>
      <c r="E176" s="73"/>
      <c r="F176" s="73"/>
      <c r="G176" s="73"/>
      <c r="H176" s="73"/>
      <c r="I176" s="73"/>
      <c r="J176" s="73"/>
      <c r="K176" s="74"/>
      <c r="L176" s="24" t="s">
        <v>69</v>
      </c>
      <c r="M176" s="67" t="s">
        <v>82</v>
      </c>
      <c r="N176" s="67"/>
      <c r="O176" s="67"/>
      <c r="P176" s="68">
        <v>2.621</v>
      </c>
      <c r="Q176" s="68"/>
    </row>
    <row r="177" spans="1:17" ht="11.25" hidden="1" customHeight="1">
      <c r="A177" s="105">
        <v>10</v>
      </c>
      <c r="B177" s="105"/>
      <c r="C177" s="23" t="s">
        <v>15</v>
      </c>
      <c r="D177" s="106" t="s">
        <v>168</v>
      </c>
      <c r="E177" s="106"/>
      <c r="F177" s="106"/>
      <c r="G177" s="106"/>
      <c r="H177" s="106"/>
      <c r="I177" s="106"/>
      <c r="J177" s="106"/>
      <c r="K177" s="106"/>
      <c r="L177" s="106"/>
      <c r="M177" s="106"/>
      <c r="N177" s="106"/>
      <c r="O177" s="106"/>
      <c r="P177" s="106"/>
      <c r="Q177" s="106"/>
    </row>
    <row r="178" spans="1:17" ht="11.25" hidden="1" customHeight="1">
      <c r="A178" s="103" t="s">
        <v>62</v>
      </c>
      <c r="B178" s="103"/>
      <c r="C178" s="103"/>
      <c r="D178" s="103"/>
      <c r="E178" s="103"/>
      <c r="F178" s="103"/>
      <c r="G178" s="103"/>
      <c r="H178" s="103"/>
      <c r="I178" s="103"/>
      <c r="J178" s="103"/>
      <c r="K178" s="103"/>
      <c r="L178" s="103"/>
      <c r="M178" s="103"/>
      <c r="N178" s="103"/>
      <c r="O178" s="103"/>
      <c r="P178" s="103"/>
      <c r="Q178" s="103"/>
    </row>
    <row r="179" spans="1:17" ht="11.25" hidden="1" customHeight="1">
      <c r="A179" s="21">
        <v>1</v>
      </c>
      <c r="B179" s="22"/>
      <c r="C179" s="23" t="s">
        <v>15</v>
      </c>
      <c r="D179" s="72" t="s">
        <v>169</v>
      </c>
      <c r="E179" s="88"/>
      <c r="F179" s="88"/>
      <c r="G179" s="88"/>
      <c r="H179" s="88"/>
      <c r="I179" s="88"/>
      <c r="J179" s="88"/>
      <c r="K179" s="88"/>
      <c r="L179" s="45" t="s">
        <v>69</v>
      </c>
      <c r="M179" s="104" t="s">
        <v>65</v>
      </c>
      <c r="N179" s="104"/>
      <c r="O179" s="104"/>
      <c r="P179" s="102">
        <f>M53</f>
        <v>0</v>
      </c>
      <c r="Q179" s="102"/>
    </row>
    <row r="180" spans="1:17" ht="11.25" hidden="1" customHeight="1">
      <c r="A180" s="103" t="s">
        <v>70</v>
      </c>
      <c r="B180" s="103"/>
      <c r="C180" s="103"/>
      <c r="D180" s="103"/>
      <c r="E180" s="103"/>
      <c r="F180" s="103"/>
      <c r="G180" s="103"/>
      <c r="H180" s="103"/>
      <c r="I180" s="103"/>
      <c r="J180" s="103"/>
      <c r="K180" s="103"/>
      <c r="L180" s="103"/>
      <c r="M180" s="103"/>
      <c r="N180" s="103"/>
      <c r="O180" s="103"/>
      <c r="P180" s="103"/>
      <c r="Q180" s="103"/>
    </row>
    <row r="181" spans="1:17" ht="11.25" hidden="1" customHeight="1">
      <c r="A181" s="21">
        <v>1</v>
      </c>
      <c r="B181" s="22"/>
      <c r="C181" s="23" t="s">
        <v>15</v>
      </c>
      <c r="D181" s="88" t="s">
        <v>170</v>
      </c>
      <c r="E181" s="88"/>
      <c r="F181" s="88"/>
      <c r="G181" s="88"/>
      <c r="H181" s="88"/>
      <c r="I181" s="88"/>
      <c r="J181" s="88"/>
      <c r="K181" s="88"/>
      <c r="L181" s="45" t="s">
        <v>64</v>
      </c>
      <c r="M181" s="104" t="s">
        <v>65</v>
      </c>
      <c r="N181" s="104"/>
      <c r="O181" s="104"/>
      <c r="P181" s="102">
        <v>0</v>
      </c>
      <c r="Q181" s="102"/>
    </row>
    <row r="182" spans="1:17" ht="11.25" hidden="1" customHeight="1">
      <c r="A182" s="103" t="s">
        <v>79</v>
      </c>
      <c r="B182" s="103"/>
      <c r="C182" s="103"/>
      <c r="D182" s="103"/>
      <c r="E182" s="103"/>
      <c r="F182" s="103"/>
      <c r="G182" s="103"/>
      <c r="H182" s="103"/>
      <c r="I182" s="103"/>
      <c r="J182" s="103"/>
      <c r="K182" s="103"/>
      <c r="L182" s="103"/>
      <c r="M182" s="103"/>
      <c r="N182" s="103"/>
      <c r="O182" s="103"/>
      <c r="P182" s="103"/>
      <c r="Q182" s="103"/>
    </row>
    <row r="183" spans="1:17" ht="11.25" hidden="1" customHeight="1">
      <c r="A183" s="21">
        <v>1</v>
      </c>
      <c r="B183" s="22"/>
      <c r="C183" s="23" t="s">
        <v>15</v>
      </c>
      <c r="D183" s="88" t="s">
        <v>171</v>
      </c>
      <c r="E183" s="88"/>
      <c r="F183" s="88"/>
      <c r="G183" s="88"/>
      <c r="H183" s="88"/>
      <c r="I183" s="88"/>
      <c r="J183" s="88"/>
      <c r="K183" s="88"/>
      <c r="L183" s="45" t="s">
        <v>69</v>
      </c>
      <c r="M183" s="104" t="s">
        <v>82</v>
      </c>
      <c r="N183" s="104"/>
      <c r="O183" s="104"/>
      <c r="P183" s="102" t="e">
        <f>P179/P181</f>
        <v>#DIV/0!</v>
      </c>
      <c r="Q183" s="102"/>
    </row>
    <row r="184" spans="1:17" s="19" customFormat="1" ht="11.25" customHeight="1">
      <c r="A184" s="159">
        <v>11</v>
      </c>
      <c r="B184" s="159"/>
      <c r="C184" s="20"/>
      <c r="D184" s="129" t="s">
        <v>50</v>
      </c>
      <c r="E184" s="144"/>
      <c r="F184" s="144"/>
      <c r="G184" s="144"/>
      <c r="H184" s="144"/>
      <c r="I184" s="144"/>
      <c r="J184" s="144"/>
      <c r="K184" s="144"/>
      <c r="L184" s="144"/>
      <c r="M184" s="144"/>
      <c r="N184" s="144"/>
      <c r="O184" s="144"/>
      <c r="P184" s="144"/>
      <c r="Q184" s="145"/>
    </row>
    <row r="185" spans="1:17" s="19" customFormat="1" ht="11.25" customHeight="1">
      <c r="A185" s="69" t="s">
        <v>62</v>
      </c>
      <c r="B185" s="70"/>
      <c r="C185" s="70"/>
      <c r="D185" s="70"/>
      <c r="E185" s="70"/>
      <c r="F185" s="70"/>
      <c r="G185" s="70"/>
      <c r="H185" s="70"/>
      <c r="I185" s="70"/>
      <c r="J185" s="70"/>
      <c r="K185" s="70"/>
      <c r="L185" s="70"/>
      <c r="M185" s="70"/>
      <c r="N185" s="70"/>
      <c r="O185" s="70"/>
      <c r="P185" s="70"/>
      <c r="Q185" s="71"/>
    </row>
    <row r="186" spans="1:17" s="19" customFormat="1" ht="11.25" customHeight="1">
      <c r="A186" s="21">
        <v>1</v>
      </c>
      <c r="B186" s="22"/>
      <c r="C186" s="23" t="s">
        <v>15</v>
      </c>
      <c r="D186" s="88" t="s">
        <v>143</v>
      </c>
      <c r="E186" s="73"/>
      <c r="F186" s="73"/>
      <c r="G186" s="73"/>
      <c r="H186" s="73"/>
      <c r="I186" s="73"/>
      <c r="J186" s="73"/>
      <c r="K186" s="74"/>
      <c r="L186" s="24" t="s">
        <v>69</v>
      </c>
      <c r="M186" s="67" t="s">
        <v>180</v>
      </c>
      <c r="N186" s="67"/>
      <c r="O186" s="67"/>
      <c r="P186" s="68">
        <v>1850</v>
      </c>
      <c r="Q186" s="68"/>
    </row>
    <row r="187" spans="1:17" s="19" customFormat="1" ht="11.25" customHeight="1">
      <c r="A187" s="64" t="s">
        <v>70</v>
      </c>
      <c r="B187" s="65"/>
      <c r="C187" s="65"/>
      <c r="D187" s="65"/>
      <c r="E187" s="65"/>
      <c r="F187" s="65"/>
      <c r="G187" s="65"/>
      <c r="H187" s="65"/>
      <c r="I187" s="65"/>
      <c r="J187" s="65"/>
      <c r="K187" s="65"/>
      <c r="L187" s="65"/>
      <c r="M187" s="65"/>
      <c r="N187" s="65"/>
      <c r="O187" s="65"/>
      <c r="P187" s="65"/>
      <c r="Q187" s="66"/>
    </row>
    <row r="188" spans="1:17" s="19" customFormat="1" ht="11.25" customHeight="1">
      <c r="A188" s="21">
        <v>1</v>
      </c>
      <c r="B188" s="22"/>
      <c r="C188" s="23" t="s">
        <v>15</v>
      </c>
      <c r="D188" s="72" t="s">
        <v>160</v>
      </c>
      <c r="E188" s="73"/>
      <c r="F188" s="73"/>
      <c r="G188" s="73"/>
      <c r="H188" s="73"/>
      <c r="I188" s="73"/>
      <c r="J188" s="73"/>
      <c r="K188" s="74"/>
      <c r="L188" s="24" t="s">
        <v>64</v>
      </c>
      <c r="M188" s="67" t="s">
        <v>65</v>
      </c>
      <c r="N188" s="67"/>
      <c r="O188" s="67"/>
      <c r="P188" s="68">
        <v>2</v>
      </c>
      <c r="Q188" s="68"/>
    </row>
    <row r="189" spans="1:17" s="19" customFormat="1" ht="11.25" customHeight="1">
      <c r="A189" s="69" t="s">
        <v>79</v>
      </c>
      <c r="B189" s="70"/>
      <c r="C189" s="70"/>
      <c r="D189" s="70"/>
      <c r="E189" s="70"/>
      <c r="F189" s="70"/>
      <c r="G189" s="70"/>
      <c r="H189" s="70"/>
      <c r="I189" s="70"/>
      <c r="J189" s="70"/>
      <c r="K189" s="70"/>
      <c r="L189" s="70"/>
      <c r="M189" s="70"/>
      <c r="N189" s="70"/>
      <c r="O189" s="70"/>
      <c r="P189" s="70"/>
      <c r="Q189" s="71"/>
    </row>
    <row r="190" spans="1:17" s="19" customFormat="1" ht="11.25" customHeight="1">
      <c r="A190" s="21">
        <v>1</v>
      </c>
      <c r="B190" s="22"/>
      <c r="C190" s="23" t="s">
        <v>15</v>
      </c>
      <c r="D190" s="72" t="s">
        <v>183</v>
      </c>
      <c r="E190" s="73"/>
      <c r="F190" s="73"/>
      <c r="G190" s="73"/>
      <c r="H190" s="73"/>
      <c r="I190" s="73"/>
      <c r="J190" s="73"/>
      <c r="K190" s="74"/>
      <c r="L190" s="24" t="s">
        <v>69</v>
      </c>
      <c r="M190" s="67" t="s">
        <v>82</v>
      </c>
      <c r="N190" s="67"/>
      <c r="O190" s="67"/>
      <c r="P190" s="68">
        <v>925</v>
      </c>
      <c r="Q190" s="68"/>
    </row>
    <row r="191" spans="1:17" s="19" customFormat="1" ht="11.25" customHeight="1">
      <c r="A191" s="69" t="s">
        <v>83</v>
      </c>
      <c r="B191" s="70"/>
      <c r="C191" s="70"/>
      <c r="D191" s="70"/>
      <c r="E191" s="70"/>
      <c r="F191" s="70"/>
      <c r="G191" s="70"/>
      <c r="H191" s="70"/>
      <c r="I191" s="70"/>
      <c r="J191" s="70"/>
      <c r="K191" s="70"/>
      <c r="L191" s="70"/>
      <c r="M191" s="70"/>
      <c r="N191" s="70"/>
      <c r="O191" s="70"/>
      <c r="P191" s="70"/>
      <c r="Q191" s="71"/>
    </row>
    <row r="192" spans="1:17" s="19" customFormat="1" ht="11.25" customHeight="1">
      <c r="A192" s="21">
        <v>1</v>
      </c>
      <c r="B192" s="22"/>
      <c r="C192" s="23" t="s">
        <v>15</v>
      </c>
      <c r="D192" s="72" t="s">
        <v>161</v>
      </c>
      <c r="E192" s="73"/>
      <c r="F192" s="73"/>
      <c r="G192" s="73"/>
      <c r="H192" s="73"/>
      <c r="I192" s="73"/>
      <c r="J192" s="73"/>
      <c r="K192" s="74"/>
      <c r="L192" s="30" t="s">
        <v>85</v>
      </c>
      <c r="M192" s="99" t="s">
        <v>82</v>
      </c>
      <c r="N192" s="99"/>
      <c r="O192" s="99"/>
      <c r="P192" s="182">
        <v>100</v>
      </c>
      <c r="Q192" s="182"/>
    </row>
    <row r="193" spans="1:17" s="19" customFormat="1" ht="11.25" customHeight="1" thickBot="1">
      <c r="A193" s="38">
        <v>2</v>
      </c>
      <c r="B193" s="39"/>
      <c r="C193" s="23">
        <v>1014081</v>
      </c>
      <c r="D193" s="96" t="s">
        <v>162</v>
      </c>
      <c r="E193" s="97"/>
      <c r="F193" s="97"/>
      <c r="G193" s="97"/>
      <c r="H193" s="97"/>
      <c r="I193" s="97"/>
      <c r="J193" s="97"/>
      <c r="K193" s="98"/>
      <c r="L193" s="41" t="s">
        <v>69</v>
      </c>
      <c r="M193" s="99" t="s">
        <v>82</v>
      </c>
      <c r="N193" s="99"/>
      <c r="O193" s="99"/>
      <c r="P193" s="100">
        <v>18.5</v>
      </c>
      <c r="Q193" s="101"/>
    </row>
    <row r="194" spans="1:17" s="19" customFormat="1" ht="11.25" customHeight="1" thickBot="1">
      <c r="A194" s="192">
        <v>2</v>
      </c>
      <c r="B194" s="193"/>
      <c r="C194" s="40" t="s">
        <v>32</v>
      </c>
      <c r="D194" s="194" t="s">
        <v>33</v>
      </c>
      <c r="E194" s="195"/>
      <c r="F194" s="195"/>
      <c r="G194" s="195"/>
      <c r="H194" s="195"/>
      <c r="I194" s="195"/>
      <c r="J194" s="195"/>
      <c r="K194" s="195"/>
      <c r="L194" s="195"/>
      <c r="M194" s="195"/>
      <c r="N194" s="195"/>
      <c r="O194" s="195"/>
      <c r="P194" s="195"/>
      <c r="Q194" s="196"/>
    </row>
    <row r="195" spans="1:17" s="19" customFormat="1" ht="21.75" customHeight="1">
      <c r="A195" s="183">
        <v>1</v>
      </c>
      <c r="B195" s="183"/>
      <c r="C195" s="29"/>
      <c r="D195" s="160" t="s">
        <v>41</v>
      </c>
      <c r="E195" s="161"/>
      <c r="F195" s="161"/>
      <c r="G195" s="161"/>
      <c r="H195" s="161"/>
      <c r="I195" s="161"/>
      <c r="J195" s="161"/>
      <c r="K195" s="161"/>
      <c r="L195" s="161"/>
      <c r="M195" s="161"/>
      <c r="N195" s="161"/>
      <c r="O195" s="161"/>
      <c r="P195" s="161"/>
      <c r="Q195" s="162"/>
    </row>
    <row r="196" spans="1:17" s="19" customFormat="1" ht="11.25" customHeight="1">
      <c r="A196" s="69" t="s">
        <v>62</v>
      </c>
      <c r="B196" s="70"/>
      <c r="C196" s="70"/>
      <c r="D196" s="70"/>
      <c r="E196" s="70"/>
      <c r="F196" s="70"/>
      <c r="G196" s="70"/>
      <c r="H196" s="70"/>
      <c r="I196" s="70"/>
      <c r="J196" s="70"/>
      <c r="K196" s="70"/>
      <c r="L196" s="70"/>
      <c r="M196" s="70"/>
      <c r="N196" s="70"/>
      <c r="O196" s="70"/>
      <c r="P196" s="70"/>
      <c r="Q196" s="71"/>
    </row>
    <row r="197" spans="1:17" s="19" customFormat="1" ht="11.25" customHeight="1">
      <c r="A197" s="21">
        <v>1</v>
      </c>
      <c r="B197" s="22"/>
      <c r="C197" s="23" t="s">
        <v>32</v>
      </c>
      <c r="D197" s="88" t="s">
        <v>97</v>
      </c>
      <c r="E197" s="73"/>
      <c r="F197" s="73"/>
      <c r="G197" s="73"/>
      <c r="H197" s="73"/>
      <c r="I197" s="73"/>
      <c r="J197" s="73"/>
      <c r="K197" s="74"/>
      <c r="L197" s="24" t="s">
        <v>69</v>
      </c>
      <c r="M197" s="67" t="s">
        <v>180</v>
      </c>
      <c r="N197" s="67"/>
      <c r="O197" s="67"/>
      <c r="P197" s="68">
        <f>K56</f>
        <v>2864.98</v>
      </c>
      <c r="Q197" s="68"/>
    </row>
    <row r="198" spans="1:17" s="19" customFormat="1" ht="11.25" customHeight="1">
      <c r="A198" s="69" t="s">
        <v>70</v>
      </c>
      <c r="B198" s="70"/>
      <c r="C198" s="70"/>
      <c r="D198" s="70"/>
      <c r="E198" s="70"/>
      <c r="F198" s="70"/>
      <c r="G198" s="70"/>
      <c r="H198" s="70"/>
      <c r="I198" s="70"/>
      <c r="J198" s="70"/>
      <c r="K198" s="70"/>
      <c r="L198" s="70"/>
      <c r="M198" s="70"/>
      <c r="N198" s="70"/>
      <c r="O198" s="70"/>
      <c r="P198" s="70"/>
      <c r="Q198" s="71"/>
    </row>
    <row r="199" spans="1:17" s="19" customFormat="1" ht="11.25" customHeight="1">
      <c r="A199" s="21">
        <v>1</v>
      </c>
      <c r="B199" s="22"/>
      <c r="C199" s="23" t="s">
        <v>32</v>
      </c>
      <c r="D199" s="88" t="s">
        <v>115</v>
      </c>
      <c r="E199" s="73"/>
      <c r="F199" s="73"/>
      <c r="G199" s="73"/>
      <c r="H199" s="73"/>
      <c r="I199" s="73"/>
      <c r="J199" s="73"/>
      <c r="K199" s="74"/>
      <c r="L199" s="24" t="s">
        <v>64</v>
      </c>
      <c r="M199" s="67" t="s">
        <v>65</v>
      </c>
      <c r="N199" s="67"/>
      <c r="O199" s="67"/>
      <c r="P199" s="68">
        <v>60</v>
      </c>
      <c r="Q199" s="68"/>
    </row>
    <row r="200" spans="1:17" s="19" customFormat="1" ht="11.25" customHeight="1">
      <c r="A200" s="69" t="s">
        <v>79</v>
      </c>
      <c r="B200" s="70"/>
      <c r="C200" s="70"/>
      <c r="D200" s="70"/>
      <c r="E200" s="70"/>
      <c r="F200" s="70"/>
      <c r="G200" s="70"/>
      <c r="H200" s="70"/>
      <c r="I200" s="70"/>
      <c r="J200" s="70"/>
      <c r="K200" s="70"/>
      <c r="L200" s="70"/>
      <c r="M200" s="70"/>
      <c r="N200" s="70"/>
      <c r="O200" s="70"/>
      <c r="P200" s="70"/>
      <c r="Q200" s="71"/>
    </row>
    <row r="201" spans="1:17" s="19" customFormat="1" ht="11.25" customHeight="1">
      <c r="A201" s="21">
        <v>1</v>
      </c>
      <c r="B201" s="22"/>
      <c r="C201" s="23" t="s">
        <v>32</v>
      </c>
      <c r="D201" s="88" t="s">
        <v>98</v>
      </c>
      <c r="E201" s="73"/>
      <c r="F201" s="73"/>
      <c r="G201" s="73"/>
      <c r="H201" s="73"/>
      <c r="I201" s="73"/>
      <c r="J201" s="73"/>
      <c r="K201" s="74"/>
      <c r="L201" s="24" t="s">
        <v>81</v>
      </c>
      <c r="M201" s="67" t="s">
        <v>82</v>
      </c>
      <c r="N201" s="67"/>
      <c r="O201" s="67"/>
      <c r="P201" s="68">
        <f>P197/P199*1000</f>
        <v>47749.666666666672</v>
      </c>
      <c r="Q201" s="68"/>
    </row>
    <row r="202" spans="1:17" s="19" customFormat="1" ht="11.25" customHeight="1">
      <c r="A202" s="69" t="s">
        <v>83</v>
      </c>
      <c r="B202" s="70"/>
      <c r="C202" s="70"/>
      <c r="D202" s="70"/>
      <c r="E202" s="70"/>
      <c r="F202" s="70"/>
      <c r="G202" s="70"/>
      <c r="H202" s="70"/>
      <c r="I202" s="70"/>
      <c r="J202" s="70"/>
      <c r="K202" s="70"/>
      <c r="L202" s="70"/>
      <c r="M202" s="70"/>
      <c r="N202" s="70"/>
      <c r="O202" s="70"/>
      <c r="P202" s="70"/>
      <c r="Q202" s="71"/>
    </row>
    <row r="203" spans="1:17" s="19" customFormat="1" ht="21.75" customHeight="1">
      <c r="A203" s="21">
        <v>1</v>
      </c>
      <c r="B203" s="22"/>
      <c r="C203" s="23" t="s">
        <v>32</v>
      </c>
      <c r="D203" s="88" t="s">
        <v>99</v>
      </c>
      <c r="E203" s="73"/>
      <c r="F203" s="73"/>
      <c r="G203" s="73"/>
      <c r="H203" s="73"/>
      <c r="I203" s="73"/>
      <c r="J203" s="73"/>
      <c r="K203" s="74"/>
      <c r="L203" s="24" t="s">
        <v>85</v>
      </c>
      <c r="M203" s="67" t="s">
        <v>82</v>
      </c>
      <c r="N203" s="67"/>
      <c r="O203" s="67"/>
      <c r="P203" s="68">
        <v>50</v>
      </c>
      <c r="Q203" s="68"/>
    </row>
    <row r="204" spans="1:17" s="19" customFormat="1" ht="11.25" customHeight="1">
      <c r="A204" s="159">
        <v>2</v>
      </c>
      <c r="B204" s="159"/>
      <c r="C204" s="20"/>
      <c r="D204" s="129" t="s">
        <v>42</v>
      </c>
      <c r="E204" s="144"/>
      <c r="F204" s="144"/>
      <c r="G204" s="144"/>
      <c r="H204" s="144"/>
      <c r="I204" s="144"/>
      <c r="J204" s="144"/>
      <c r="K204" s="144"/>
      <c r="L204" s="144"/>
      <c r="M204" s="144"/>
      <c r="N204" s="144"/>
      <c r="O204" s="144"/>
      <c r="P204" s="144"/>
      <c r="Q204" s="145"/>
    </row>
    <row r="205" spans="1:17" s="19" customFormat="1" ht="11.25" customHeight="1">
      <c r="A205" s="69" t="s">
        <v>62</v>
      </c>
      <c r="B205" s="70"/>
      <c r="C205" s="70"/>
      <c r="D205" s="70"/>
      <c r="E205" s="70"/>
      <c r="F205" s="70"/>
      <c r="G205" s="70"/>
      <c r="H205" s="70"/>
      <c r="I205" s="70"/>
      <c r="J205" s="70"/>
      <c r="K205" s="70"/>
      <c r="L205" s="70"/>
      <c r="M205" s="70"/>
      <c r="N205" s="70"/>
      <c r="O205" s="70"/>
      <c r="P205" s="70"/>
      <c r="Q205" s="71"/>
    </row>
    <row r="206" spans="1:17" s="19" customFormat="1" ht="11.25" customHeight="1">
      <c r="A206" s="21">
        <v>1</v>
      </c>
      <c r="B206" s="22"/>
      <c r="C206" s="23" t="s">
        <v>32</v>
      </c>
      <c r="D206" s="88" t="s">
        <v>116</v>
      </c>
      <c r="E206" s="73"/>
      <c r="F206" s="73"/>
      <c r="G206" s="73"/>
      <c r="H206" s="73"/>
      <c r="I206" s="73"/>
      <c r="J206" s="73"/>
      <c r="K206" s="74"/>
      <c r="L206" s="24" t="s">
        <v>69</v>
      </c>
      <c r="M206" s="67" t="s">
        <v>180</v>
      </c>
      <c r="N206" s="67"/>
      <c r="O206" s="67"/>
      <c r="P206" s="68">
        <f>K57</f>
        <v>600</v>
      </c>
      <c r="Q206" s="68"/>
    </row>
    <row r="207" spans="1:17" s="19" customFormat="1" ht="11.25" customHeight="1">
      <c r="A207" s="69" t="s">
        <v>70</v>
      </c>
      <c r="B207" s="70"/>
      <c r="C207" s="70"/>
      <c r="D207" s="70"/>
      <c r="E207" s="70"/>
      <c r="F207" s="70"/>
      <c r="G207" s="70"/>
      <c r="H207" s="70"/>
      <c r="I207" s="70"/>
      <c r="J207" s="70"/>
      <c r="K207" s="70"/>
      <c r="L207" s="70"/>
      <c r="M207" s="70"/>
      <c r="N207" s="70"/>
      <c r="O207" s="70"/>
      <c r="P207" s="70"/>
      <c r="Q207" s="71"/>
    </row>
    <row r="208" spans="1:17" s="19" customFormat="1" ht="11.25" customHeight="1">
      <c r="A208" s="21">
        <v>1</v>
      </c>
      <c r="B208" s="22"/>
      <c r="C208" s="23" t="s">
        <v>32</v>
      </c>
      <c r="D208" s="88" t="s">
        <v>117</v>
      </c>
      <c r="E208" s="73"/>
      <c r="F208" s="73"/>
      <c r="G208" s="73"/>
      <c r="H208" s="73"/>
      <c r="I208" s="73"/>
      <c r="J208" s="73"/>
      <c r="K208" s="74"/>
      <c r="L208" s="24" t="s">
        <v>64</v>
      </c>
      <c r="M208" s="67" t="s">
        <v>65</v>
      </c>
      <c r="N208" s="67"/>
      <c r="O208" s="67"/>
      <c r="P208" s="68">
        <v>1</v>
      </c>
      <c r="Q208" s="68"/>
    </row>
    <row r="209" spans="1:17" s="19" customFormat="1" ht="11.25" customHeight="1">
      <c r="A209" s="21">
        <v>2</v>
      </c>
      <c r="B209" s="33"/>
      <c r="C209" s="23">
        <v>1014082</v>
      </c>
      <c r="D209" s="72" t="s">
        <v>163</v>
      </c>
      <c r="E209" s="73"/>
      <c r="F209" s="73"/>
      <c r="G209" s="73"/>
      <c r="H209" s="73"/>
      <c r="I209" s="73"/>
      <c r="J209" s="73"/>
      <c r="K209" s="74"/>
      <c r="L209" s="24" t="s">
        <v>64</v>
      </c>
      <c r="M209" s="67" t="s">
        <v>65</v>
      </c>
      <c r="N209" s="67"/>
      <c r="O209" s="67"/>
      <c r="P209" s="68">
        <v>1</v>
      </c>
      <c r="Q209" s="68"/>
    </row>
    <row r="210" spans="1:17" s="19" customFormat="1" ht="11.25" customHeight="1">
      <c r="A210" s="69" t="s">
        <v>79</v>
      </c>
      <c r="B210" s="70"/>
      <c r="C210" s="70"/>
      <c r="D210" s="70"/>
      <c r="E210" s="70"/>
      <c r="F210" s="70"/>
      <c r="G210" s="70"/>
      <c r="H210" s="70"/>
      <c r="I210" s="70"/>
      <c r="J210" s="70"/>
      <c r="K210" s="70"/>
      <c r="L210" s="70"/>
      <c r="M210" s="70"/>
      <c r="N210" s="70"/>
      <c r="O210" s="70"/>
      <c r="P210" s="70"/>
      <c r="Q210" s="71"/>
    </row>
    <row r="211" spans="1:17" s="19" customFormat="1" ht="11.25" customHeight="1">
      <c r="A211" s="21">
        <v>1</v>
      </c>
      <c r="B211" s="22"/>
      <c r="C211" s="23" t="s">
        <v>32</v>
      </c>
      <c r="D211" s="88" t="s">
        <v>118</v>
      </c>
      <c r="E211" s="73"/>
      <c r="F211" s="73"/>
      <c r="G211" s="73"/>
      <c r="H211" s="73"/>
      <c r="I211" s="73"/>
      <c r="J211" s="73"/>
      <c r="K211" s="74"/>
      <c r="L211" s="24" t="s">
        <v>81</v>
      </c>
      <c r="M211" s="67" t="s">
        <v>82</v>
      </c>
      <c r="N211" s="67"/>
      <c r="O211" s="67"/>
      <c r="P211" s="68">
        <v>600000</v>
      </c>
      <c r="Q211" s="68"/>
    </row>
    <row r="212" spans="1:17" s="19" customFormat="1" ht="11.25" customHeight="1">
      <c r="A212" s="69" t="s">
        <v>83</v>
      </c>
      <c r="B212" s="70"/>
      <c r="C212" s="70"/>
      <c r="D212" s="70"/>
      <c r="E212" s="70"/>
      <c r="F212" s="70"/>
      <c r="G212" s="70"/>
      <c r="H212" s="70"/>
      <c r="I212" s="70"/>
      <c r="J212" s="70"/>
      <c r="K212" s="70"/>
      <c r="L212" s="70"/>
      <c r="M212" s="70"/>
      <c r="N212" s="70"/>
      <c r="O212" s="70"/>
      <c r="P212" s="70"/>
      <c r="Q212" s="71"/>
    </row>
    <row r="213" spans="1:17" s="19" customFormat="1" ht="23.25" customHeight="1">
      <c r="A213" s="42">
        <v>1</v>
      </c>
      <c r="B213" s="33"/>
      <c r="C213" s="23" t="s">
        <v>32</v>
      </c>
      <c r="D213" s="88" t="s">
        <v>119</v>
      </c>
      <c r="E213" s="73"/>
      <c r="F213" s="73"/>
      <c r="G213" s="73"/>
      <c r="H213" s="73"/>
      <c r="I213" s="73"/>
      <c r="J213" s="73"/>
      <c r="K213" s="74"/>
      <c r="L213" s="24" t="s">
        <v>85</v>
      </c>
      <c r="M213" s="67" t="s">
        <v>82</v>
      </c>
      <c r="N213" s="67"/>
      <c r="O213" s="67"/>
      <c r="P213" s="68">
        <v>100</v>
      </c>
      <c r="Q213" s="68"/>
    </row>
    <row r="214" spans="1:17" s="19" customFormat="1" ht="21.75" customHeight="1">
      <c r="A214" s="21">
        <v>2</v>
      </c>
      <c r="B214" s="22"/>
      <c r="C214" s="23">
        <v>1014082</v>
      </c>
      <c r="D214" s="72" t="s">
        <v>166</v>
      </c>
      <c r="E214" s="73"/>
      <c r="F214" s="73"/>
      <c r="G214" s="73"/>
      <c r="H214" s="73"/>
      <c r="I214" s="73"/>
      <c r="J214" s="73"/>
      <c r="K214" s="74"/>
      <c r="L214" s="24" t="s">
        <v>85</v>
      </c>
      <c r="M214" s="67" t="s">
        <v>82</v>
      </c>
      <c r="N214" s="67"/>
      <c r="O214" s="67"/>
      <c r="P214" s="68">
        <v>20</v>
      </c>
      <c r="Q214" s="68"/>
    </row>
    <row r="215" spans="1:17" ht="11.25" customHeight="1">
      <c r="A215" s="105">
        <v>10</v>
      </c>
      <c r="B215" s="105"/>
      <c r="C215" s="23">
        <v>1014082</v>
      </c>
      <c r="D215" s="106" t="s">
        <v>168</v>
      </c>
      <c r="E215" s="106"/>
      <c r="F215" s="106"/>
      <c r="G215" s="106"/>
      <c r="H215" s="106"/>
      <c r="I215" s="106"/>
      <c r="J215" s="106"/>
      <c r="K215" s="106"/>
      <c r="L215" s="106"/>
      <c r="M215" s="106"/>
      <c r="N215" s="106"/>
      <c r="O215" s="106"/>
      <c r="P215" s="106"/>
      <c r="Q215" s="106"/>
    </row>
    <row r="216" spans="1:17" ht="11.25" customHeight="1">
      <c r="A216" s="103" t="s">
        <v>62</v>
      </c>
      <c r="B216" s="103"/>
      <c r="C216" s="103"/>
      <c r="D216" s="103"/>
      <c r="E216" s="103"/>
      <c r="F216" s="103"/>
      <c r="G216" s="103"/>
      <c r="H216" s="103"/>
      <c r="I216" s="103"/>
      <c r="J216" s="103"/>
      <c r="K216" s="103"/>
      <c r="L216" s="103"/>
      <c r="M216" s="103"/>
      <c r="N216" s="103"/>
      <c r="O216" s="103"/>
      <c r="P216" s="103"/>
      <c r="Q216" s="103"/>
    </row>
    <row r="217" spans="1:17" ht="11.25" customHeight="1">
      <c r="A217" s="21">
        <v>1</v>
      </c>
      <c r="B217" s="22"/>
      <c r="C217" s="23">
        <v>1014082</v>
      </c>
      <c r="D217" s="72" t="s">
        <v>169</v>
      </c>
      <c r="E217" s="88"/>
      <c r="F217" s="88"/>
      <c r="G217" s="88"/>
      <c r="H217" s="88"/>
      <c r="I217" s="88"/>
      <c r="J217" s="88"/>
      <c r="K217" s="88"/>
      <c r="L217" s="45" t="s">
        <v>69</v>
      </c>
      <c r="M217" s="67" t="s">
        <v>180</v>
      </c>
      <c r="N217" s="104"/>
      <c r="O217" s="104"/>
      <c r="P217" s="102">
        <f>M58</f>
        <v>1450.165</v>
      </c>
      <c r="Q217" s="102"/>
    </row>
    <row r="218" spans="1:17" ht="11.25" customHeight="1">
      <c r="A218" s="103" t="s">
        <v>70</v>
      </c>
      <c r="B218" s="103"/>
      <c r="C218" s="103"/>
      <c r="D218" s="103"/>
      <c r="E218" s="103"/>
      <c r="F218" s="103"/>
      <c r="G218" s="103"/>
      <c r="H218" s="103"/>
      <c r="I218" s="103"/>
      <c r="J218" s="103"/>
      <c r="K218" s="103"/>
      <c r="L218" s="103"/>
      <c r="M218" s="103"/>
      <c r="N218" s="103"/>
      <c r="O218" s="103"/>
      <c r="P218" s="103"/>
      <c r="Q218" s="103"/>
    </row>
    <row r="219" spans="1:17" ht="11.25" customHeight="1">
      <c r="A219" s="21">
        <v>1</v>
      </c>
      <c r="B219" s="22"/>
      <c r="C219" s="23">
        <v>1014082</v>
      </c>
      <c r="D219" s="88" t="s">
        <v>170</v>
      </c>
      <c r="E219" s="88"/>
      <c r="F219" s="88"/>
      <c r="G219" s="88"/>
      <c r="H219" s="88"/>
      <c r="I219" s="88"/>
      <c r="J219" s="88"/>
      <c r="K219" s="88"/>
      <c r="L219" s="45" t="s">
        <v>64</v>
      </c>
      <c r="M219" s="104" t="s">
        <v>65</v>
      </c>
      <c r="N219" s="104"/>
      <c r="O219" s="104"/>
      <c r="P219" s="102">
        <v>5</v>
      </c>
      <c r="Q219" s="102"/>
    </row>
    <row r="220" spans="1:17" ht="11.25" customHeight="1">
      <c r="A220" s="103" t="s">
        <v>79</v>
      </c>
      <c r="B220" s="103"/>
      <c r="C220" s="103"/>
      <c r="D220" s="103"/>
      <c r="E220" s="103"/>
      <c r="F220" s="103"/>
      <c r="G220" s="103"/>
      <c r="H220" s="103"/>
      <c r="I220" s="103"/>
      <c r="J220" s="103"/>
      <c r="K220" s="103"/>
      <c r="L220" s="103"/>
      <c r="M220" s="103"/>
      <c r="N220" s="103"/>
      <c r="O220" s="103"/>
      <c r="P220" s="103"/>
      <c r="Q220" s="103"/>
    </row>
    <row r="221" spans="1:17" ht="11.25" customHeight="1">
      <c r="A221" s="21">
        <v>1</v>
      </c>
      <c r="B221" s="22"/>
      <c r="C221" s="23">
        <v>1014082</v>
      </c>
      <c r="D221" s="88" t="s">
        <v>171</v>
      </c>
      <c r="E221" s="88"/>
      <c r="F221" s="88"/>
      <c r="G221" s="88"/>
      <c r="H221" s="88"/>
      <c r="I221" s="88"/>
      <c r="J221" s="88"/>
      <c r="K221" s="88"/>
      <c r="L221" s="45" t="s">
        <v>69</v>
      </c>
      <c r="M221" s="104" t="s">
        <v>82</v>
      </c>
      <c r="N221" s="104"/>
      <c r="O221" s="104"/>
      <c r="P221" s="197">
        <v>300</v>
      </c>
      <c r="Q221" s="197"/>
    </row>
    <row r="222" spans="1:17" ht="11.25" customHeight="1">
      <c r="A222" s="64" t="s">
        <v>83</v>
      </c>
      <c r="B222" s="65"/>
      <c r="C222" s="65"/>
      <c r="D222" s="65"/>
      <c r="E222" s="65"/>
      <c r="F222" s="65"/>
      <c r="G222" s="65"/>
      <c r="H222" s="65"/>
      <c r="I222" s="65"/>
      <c r="J222" s="65"/>
      <c r="K222" s="65"/>
      <c r="L222" s="65"/>
      <c r="M222" s="65"/>
      <c r="N222" s="65"/>
      <c r="O222" s="65"/>
      <c r="P222" s="65"/>
      <c r="Q222" s="66"/>
    </row>
    <row r="223" spans="1:17" ht="11.25" customHeight="1">
      <c r="A223" s="53">
        <v>1</v>
      </c>
      <c r="B223" s="54"/>
      <c r="C223" s="23">
        <v>1014082</v>
      </c>
      <c r="D223" s="59" t="s">
        <v>184</v>
      </c>
      <c r="E223" s="60"/>
      <c r="F223" s="60"/>
      <c r="G223" s="60"/>
      <c r="H223" s="60"/>
      <c r="I223" s="60"/>
      <c r="J223" s="60"/>
      <c r="K223" s="61"/>
      <c r="L223" s="55" t="s">
        <v>185</v>
      </c>
      <c r="M223" s="56" t="s">
        <v>82</v>
      </c>
      <c r="N223" s="50"/>
      <c r="O223" s="51"/>
      <c r="P223" s="62">
        <f>P217*0.01</f>
        <v>14.50165</v>
      </c>
      <c r="Q223" s="63"/>
    </row>
    <row r="224" spans="1:17" s="19" customFormat="1" ht="11.25" customHeight="1">
      <c r="A224" s="159">
        <v>3</v>
      </c>
      <c r="B224" s="159"/>
      <c r="C224" s="20"/>
      <c r="D224" s="129" t="s">
        <v>43</v>
      </c>
      <c r="E224" s="144"/>
      <c r="F224" s="144"/>
      <c r="G224" s="144"/>
      <c r="H224" s="144"/>
      <c r="I224" s="144"/>
      <c r="J224" s="144"/>
      <c r="K224" s="144"/>
      <c r="L224" s="144"/>
      <c r="M224" s="144"/>
      <c r="N224" s="144"/>
      <c r="O224" s="144"/>
      <c r="P224" s="144"/>
      <c r="Q224" s="145"/>
    </row>
    <row r="225" spans="1:17" s="19" customFormat="1" ht="11.25" customHeight="1">
      <c r="A225" s="69" t="s">
        <v>62</v>
      </c>
      <c r="B225" s="70"/>
      <c r="C225" s="70"/>
      <c r="D225" s="70"/>
      <c r="E225" s="70"/>
      <c r="F225" s="70"/>
      <c r="G225" s="70"/>
      <c r="H225" s="70"/>
      <c r="I225" s="70"/>
      <c r="J225" s="70"/>
      <c r="K225" s="70"/>
      <c r="L225" s="70"/>
      <c r="M225" s="70"/>
      <c r="N225" s="70"/>
      <c r="O225" s="70"/>
      <c r="P225" s="70"/>
      <c r="Q225" s="71"/>
    </row>
    <row r="226" spans="1:17" s="19" customFormat="1" ht="11.25" customHeight="1">
      <c r="A226" s="21">
        <v>1</v>
      </c>
      <c r="B226" s="22"/>
      <c r="C226" s="23" t="s">
        <v>32</v>
      </c>
      <c r="D226" s="88" t="s">
        <v>142</v>
      </c>
      <c r="E226" s="73"/>
      <c r="F226" s="73"/>
      <c r="G226" s="73"/>
      <c r="H226" s="73"/>
      <c r="I226" s="73"/>
      <c r="J226" s="73"/>
      <c r="K226" s="74"/>
      <c r="L226" s="24" t="s">
        <v>69</v>
      </c>
      <c r="M226" s="67" t="s">
        <v>65</v>
      </c>
      <c r="N226" s="67"/>
      <c r="O226" s="67"/>
      <c r="P226" s="68">
        <f>K59</f>
        <v>75</v>
      </c>
      <c r="Q226" s="68"/>
    </row>
    <row r="227" spans="1:17" s="19" customFormat="1" ht="11.25" customHeight="1">
      <c r="A227" s="21">
        <v>2</v>
      </c>
      <c r="B227" s="48"/>
      <c r="C227" s="23">
        <v>1014082</v>
      </c>
      <c r="D227" s="72" t="s">
        <v>175</v>
      </c>
      <c r="E227" s="73"/>
      <c r="F227" s="73"/>
      <c r="G227" s="73"/>
      <c r="H227" s="73"/>
      <c r="I227" s="73"/>
      <c r="J227" s="73"/>
      <c r="K227" s="74"/>
      <c r="L227" s="24" t="s">
        <v>69</v>
      </c>
      <c r="M227" s="67" t="s">
        <v>65</v>
      </c>
      <c r="N227" s="67"/>
      <c r="O227" s="67"/>
      <c r="P227" s="68">
        <f>M59</f>
        <v>200</v>
      </c>
      <c r="Q227" s="68"/>
    </row>
    <row r="228" spans="1:17" s="19" customFormat="1" ht="11.25" customHeight="1">
      <c r="A228" s="69" t="s">
        <v>70</v>
      </c>
      <c r="B228" s="70"/>
      <c r="C228" s="70"/>
      <c r="D228" s="70"/>
      <c r="E228" s="70"/>
      <c r="F228" s="70"/>
      <c r="G228" s="70"/>
      <c r="H228" s="70"/>
      <c r="I228" s="70"/>
      <c r="J228" s="70"/>
      <c r="K228" s="70"/>
      <c r="L228" s="70"/>
      <c r="M228" s="70"/>
      <c r="N228" s="70"/>
      <c r="O228" s="70"/>
      <c r="P228" s="70"/>
      <c r="Q228" s="71"/>
    </row>
    <row r="229" spans="1:17" s="19" customFormat="1" ht="11.25" customHeight="1">
      <c r="A229" s="21">
        <v>1</v>
      </c>
      <c r="B229" s="22"/>
      <c r="C229" s="23" t="s">
        <v>32</v>
      </c>
      <c r="D229" s="72" t="s">
        <v>176</v>
      </c>
      <c r="E229" s="73"/>
      <c r="F229" s="73"/>
      <c r="G229" s="73"/>
      <c r="H229" s="73"/>
      <c r="I229" s="73"/>
      <c r="J229" s="73"/>
      <c r="K229" s="74"/>
      <c r="L229" s="24" t="s">
        <v>64</v>
      </c>
      <c r="M229" s="67" t="s">
        <v>65</v>
      </c>
      <c r="N229" s="67"/>
      <c r="O229" s="67"/>
      <c r="P229" s="68">
        <v>17</v>
      </c>
      <c r="Q229" s="68"/>
    </row>
    <row r="230" spans="1:17" s="19" customFormat="1" ht="11.25" customHeight="1">
      <c r="A230" s="21">
        <v>2</v>
      </c>
      <c r="B230" s="48"/>
      <c r="C230" s="23">
        <v>1014082</v>
      </c>
      <c r="D230" s="72" t="s">
        <v>177</v>
      </c>
      <c r="E230" s="73"/>
      <c r="F230" s="73"/>
      <c r="G230" s="73"/>
      <c r="H230" s="73"/>
      <c r="I230" s="73"/>
      <c r="J230" s="73"/>
      <c r="K230" s="74"/>
      <c r="L230" s="24" t="s">
        <v>64</v>
      </c>
      <c r="M230" s="67" t="s">
        <v>65</v>
      </c>
      <c r="N230" s="67"/>
      <c r="O230" s="67"/>
      <c r="P230" s="68">
        <v>3</v>
      </c>
      <c r="Q230" s="68"/>
    </row>
    <row r="231" spans="1:17" s="19" customFormat="1" ht="11.25" customHeight="1">
      <c r="A231" s="69" t="s">
        <v>79</v>
      </c>
      <c r="B231" s="70"/>
      <c r="C231" s="70"/>
      <c r="D231" s="70"/>
      <c r="E231" s="70"/>
      <c r="F231" s="70"/>
      <c r="G231" s="70"/>
      <c r="H231" s="70"/>
      <c r="I231" s="70"/>
      <c r="J231" s="70"/>
      <c r="K231" s="70"/>
      <c r="L231" s="70"/>
      <c r="M231" s="70"/>
      <c r="N231" s="70"/>
      <c r="O231" s="70"/>
      <c r="P231" s="70"/>
      <c r="Q231" s="71"/>
    </row>
    <row r="232" spans="1:17" s="19" customFormat="1" ht="11.25" customHeight="1">
      <c r="A232" s="21">
        <v>1</v>
      </c>
      <c r="B232" s="22"/>
      <c r="C232" s="23" t="s">
        <v>32</v>
      </c>
      <c r="D232" s="72" t="s">
        <v>178</v>
      </c>
      <c r="E232" s="73"/>
      <c r="F232" s="73"/>
      <c r="G232" s="73"/>
      <c r="H232" s="73"/>
      <c r="I232" s="73"/>
      <c r="J232" s="73"/>
      <c r="K232" s="74"/>
      <c r="L232" s="24" t="s">
        <v>81</v>
      </c>
      <c r="M232" s="67" t="s">
        <v>82</v>
      </c>
      <c r="N232" s="67"/>
      <c r="O232" s="67"/>
      <c r="P232" s="75">
        <f>P226/P229*1000</f>
        <v>4411.7647058823532</v>
      </c>
      <c r="Q232" s="75"/>
    </row>
    <row r="233" spans="1:17">
      <c r="A233" s="57">
        <v>2</v>
      </c>
      <c r="B233" s="49"/>
      <c r="C233" s="23">
        <v>1014082</v>
      </c>
      <c r="D233" s="72" t="s">
        <v>179</v>
      </c>
      <c r="E233" s="73"/>
      <c r="F233" s="73"/>
      <c r="G233" s="73"/>
      <c r="H233" s="73"/>
      <c r="I233" s="73"/>
      <c r="J233" s="73"/>
      <c r="K233" s="74"/>
      <c r="L233" s="24" t="s">
        <v>81</v>
      </c>
      <c r="M233" s="67" t="s">
        <v>82</v>
      </c>
      <c r="N233" s="67"/>
      <c r="O233" s="67"/>
      <c r="P233" s="75">
        <f>P227/P230*1000</f>
        <v>66666.666666666672</v>
      </c>
      <c r="Q233" s="75"/>
    </row>
    <row r="234" spans="1:17">
      <c r="A234" s="64" t="s">
        <v>83</v>
      </c>
      <c r="B234" s="65"/>
      <c r="C234" s="65"/>
      <c r="D234" s="65"/>
      <c r="E234" s="65"/>
      <c r="F234" s="65"/>
      <c r="G234" s="65"/>
      <c r="H234" s="65"/>
      <c r="I234" s="65"/>
      <c r="J234" s="65"/>
      <c r="K234" s="65"/>
      <c r="L234" s="65"/>
      <c r="M234" s="65"/>
      <c r="N234" s="65"/>
      <c r="O234" s="65"/>
      <c r="P234" s="65"/>
      <c r="Q234" s="66"/>
    </row>
    <row r="235" spans="1:17">
      <c r="A235" s="53">
        <v>1</v>
      </c>
      <c r="B235" s="54"/>
      <c r="C235" s="23">
        <v>1014082</v>
      </c>
      <c r="D235" s="59" t="s">
        <v>186</v>
      </c>
      <c r="E235" s="60"/>
      <c r="F235" s="60"/>
      <c r="G235" s="60"/>
      <c r="H235" s="60"/>
      <c r="I235" s="60"/>
      <c r="J235" s="60"/>
      <c r="K235" s="61"/>
      <c r="L235" s="58" t="s">
        <v>185</v>
      </c>
      <c r="M235" s="56" t="s">
        <v>82</v>
      </c>
      <c r="N235" s="50"/>
      <c r="O235" s="51"/>
      <c r="P235" s="62">
        <f>(P226+P227)/100</f>
        <v>2.75</v>
      </c>
      <c r="Q235" s="63"/>
    </row>
    <row r="237" spans="1:17" ht="11.25" customHeight="1">
      <c r="A237" s="4" t="s">
        <v>144</v>
      </c>
      <c r="B237"/>
      <c r="C237"/>
      <c r="D237"/>
      <c r="E237"/>
      <c r="F237"/>
      <c r="G237"/>
      <c r="H237"/>
      <c r="I237"/>
      <c r="J237"/>
      <c r="K237"/>
      <c r="L237"/>
      <c r="M237"/>
      <c r="N237"/>
      <c r="O237"/>
      <c r="P237"/>
      <c r="Q237" s="4" t="s">
        <v>36</v>
      </c>
    </row>
    <row r="239" spans="1:17" ht="21.75" customHeight="1">
      <c r="A239" s="206" t="s">
        <v>145</v>
      </c>
      <c r="B239" s="206"/>
      <c r="C239" s="125" t="s">
        <v>146</v>
      </c>
      <c r="D239" s="125"/>
      <c r="E239" s="125"/>
      <c r="F239" s="207" t="s">
        <v>29</v>
      </c>
      <c r="G239" s="209" t="s">
        <v>147</v>
      </c>
      <c r="H239" s="210"/>
      <c r="I239" s="211"/>
      <c r="J239" s="212" t="s">
        <v>148</v>
      </c>
      <c r="K239" s="212"/>
      <c r="L239" s="212"/>
      <c r="M239" s="125" t="s">
        <v>149</v>
      </c>
      <c r="N239" s="125"/>
      <c r="O239" s="125"/>
      <c r="P239" s="202" t="s">
        <v>150</v>
      </c>
      <c r="Q239" s="202"/>
    </row>
    <row r="240" spans="1:17" ht="21.75" customHeight="1" thickBot="1">
      <c r="A240" s="121"/>
      <c r="B240" s="127"/>
      <c r="C240" s="126"/>
      <c r="D240" s="127"/>
      <c r="E240" s="127"/>
      <c r="F240" s="208"/>
      <c r="G240" s="25" t="s">
        <v>38</v>
      </c>
      <c r="H240" s="25" t="s">
        <v>39</v>
      </c>
      <c r="I240" s="26" t="s">
        <v>40</v>
      </c>
      <c r="J240" s="25" t="s">
        <v>38</v>
      </c>
      <c r="K240" s="25" t="s">
        <v>39</v>
      </c>
      <c r="L240" s="26" t="s">
        <v>40</v>
      </c>
      <c r="M240" s="25" t="s">
        <v>38</v>
      </c>
      <c r="N240" s="25" t="s">
        <v>39</v>
      </c>
      <c r="O240" s="26" t="s">
        <v>40</v>
      </c>
      <c r="P240" s="126"/>
      <c r="Q240" s="203"/>
    </row>
    <row r="241" spans="1:17" ht="11.25" customHeight="1" thickBot="1">
      <c r="A241" s="132">
        <v>1</v>
      </c>
      <c r="B241" s="132"/>
      <c r="C241" s="171">
        <v>2</v>
      </c>
      <c r="D241" s="171"/>
      <c r="E241" s="171"/>
      <c r="F241" s="13">
        <v>3</v>
      </c>
      <c r="G241" s="13">
        <v>4</v>
      </c>
      <c r="H241" s="13">
        <v>5</v>
      </c>
      <c r="I241" s="13">
        <v>6</v>
      </c>
      <c r="J241" s="13">
        <v>7</v>
      </c>
      <c r="K241" s="13">
        <v>8</v>
      </c>
      <c r="L241" s="13">
        <v>9</v>
      </c>
      <c r="M241" s="13">
        <v>10</v>
      </c>
      <c r="N241" s="13">
        <v>11</v>
      </c>
      <c r="O241" s="18">
        <v>12</v>
      </c>
      <c r="P241" s="134">
        <v>13</v>
      </c>
      <c r="Q241" s="134"/>
    </row>
    <row r="242" spans="1:17" ht="11.25" customHeight="1">
      <c r="A242" s="204" t="s">
        <v>151</v>
      </c>
      <c r="B242" s="204"/>
      <c r="C242" s="204"/>
      <c r="D242" s="204"/>
      <c r="E242" s="204"/>
      <c r="F242" s="16"/>
      <c r="G242" s="16"/>
      <c r="H242" s="16"/>
      <c r="I242" s="16"/>
      <c r="J242" s="16"/>
      <c r="K242" s="16"/>
      <c r="L242" s="16"/>
      <c r="M242" s="16"/>
      <c r="N242" s="16"/>
      <c r="O242" s="16"/>
      <c r="P242" s="205"/>
      <c r="Q242" s="205"/>
    </row>
    <row r="244" spans="1:17" ht="11.25" customHeight="1">
      <c r="A244" s="1" t="s">
        <v>152</v>
      </c>
      <c r="B244"/>
      <c r="C244"/>
      <c r="D244"/>
      <c r="E244"/>
      <c r="F244"/>
      <c r="G244"/>
      <c r="H244"/>
      <c r="I244"/>
      <c r="J244"/>
      <c r="K244"/>
      <c r="L244"/>
      <c r="M244"/>
      <c r="N244"/>
      <c r="O244"/>
      <c r="P244"/>
      <c r="Q244"/>
    </row>
    <row r="245" spans="1:17" ht="11.25" customHeight="1">
      <c r="A245" s="1" t="s">
        <v>153</v>
      </c>
      <c r="B245"/>
      <c r="C245"/>
      <c r="D245"/>
      <c r="E245"/>
      <c r="F245"/>
      <c r="G245"/>
      <c r="H245"/>
      <c r="I245"/>
      <c r="J245"/>
      <c r="K245"/>
      <c r="L245"/>
      <c r="M245"/>
      <c r="N245"/>
      <c r="O245"/>
      <c r="P245"/>
      <c r="Q245"/>
    </row>
    <row r="246" spans="1:17" ht="11.25" customHeight="1">
      <c r="A246" s="1" t="s">
        <v>154</v>
      </c>
      <c r="B246"/>
      <c r="C246"/>
      <c r="D246"/>
      <c r="E246"/>
      <c r="F246"/>
      <c r="G246"/>
      <c r="H246"/>
      <c r="I246"/>
      <c r="J246"/>
      <c r="K246"/>
      <c r="L246"/>
      <c r="M246"/>
      <c r="N246"/>
      <c r="O246"/>
      <c r="P246"/>
      <c r="Q246"/>
    </row>
    <row r="248" spans="1:17" ht="36.75" customHeight="1">
      <c r="A248"/>
      <c r="B248" s="198" t="s">
        <v>165</v>
      </c>
      <c r="C248" s="198"/>
      <c r="D248" s="198"/>
      <c r="E248" s="198"/>
      <c r="F248"/>
      <c r="G248" s="9"/>
      <c r="H248"/>
      <c r="I248"/>
      <c r="J248"/>
      <c r="K248"/>
      <c r="L248"/>
      <c r="M248"/>
      <c r="N248" s="199" t="s">
        <v>155</v>
      </c>
      <c r="O248" s="199"/>
      <c r="P248"/>
      <c r="Q248"/>
    </row>
    <row r="249" spans="1:17" ht="11.25" customHeight="1">
      <c r="A249"/>
      <c r="B249"/>
      <c r="C249"/>
      <c r="D249"/>
      <c r="E249"/>
      <c r="F249"/>
      <c r="G249" s="93" t="s">
        <v>156</v>
      </c>
      <c r="H249" s="93"/>
      <c r="I249" s="93"/>
      <c r="J249"/>
      <c r="K249"/>
      <c r="L249"/>
      <c r="M249" s="5"/>
      <c r="N249" s="5" t="s">
        <v>157</v>
      </c>
      <c r="O249" s="5"/>
      <c r="P249"/>
      <c r="Q249"/>
    </row>
    <row r="251" spans="1:17" ht="30" customHeight="1">
      <c r="A251"/>
      <c r="B251" s="200" t="s">
        <v>172</v>
      </c>
      <c r="C251" s="200"/>
      <c r="D251" s="200"/>
      <c r="E251" s="200"/>
      <c r="F251"/>
      <c r="G251" s="9"/>
      <c r="H251"/>
      <c r="I251"/>
      <c r="J251"/>
      <c r="K251"/>
      <c r="L251"/>
      <c r="M251"/>
      <c r="N251" s="201" t="s">
        <v>173</v>
      </c>
      <c r="O251" s="201"/>
      <c r="P251"/>
      <c r="Q251"/>
    </row>
    <row r="252" spans="1:17" ht="11.25" customHeight="1">
      <c r="A252"/>
      <c r="B252"/>
      <c r="C252"/>
      <c r="D252"/>
      <c r="E252"/>
      <c r="F252"/>
      <c r="G252" s="93" t="s">
        <v>156</v>
      </c>
      <c r="H252" s="93"/>
      <c r="I252" s="93"/>
      <c r="J252"/>
      <c r="K252"/>
      <c r="L252"/>
      <c r="M252" s="5"/>
      <c r="N252" s="5" t="s">
        <v>157</v>
      </c>
      <c r="O252" s="5"/>
      <c r="P252"/>
      <c r="Q252"/>
    </row>
  </sheetData>
  <mergeCells count="550">
    <mergeCell ref="G252:I252"/>
    <mergeCell ref="D230:K230"/>
    <mergeCell ref="B248:E248"/>
    <mergeCell ref="N248:O248"/>
    <mergeCell ref="G249:I249"/>
    <mergeCell ref="B251:E251"/>
    <mergeCell ref="N251:O251"/>
    <mergeCell ref="P239:Q240"/>
    <mergeCell ref="A241:B241"/>
    <mergeCell ref="C241:E241"/>
    <mergeCell ref="P241:Q241"/>
    <mergeCell ref="A242:E242"/>
    <mergeCell ref="P242:Q242"/>
    <mergeCell ref="A239:B240"/>
    <mergeCell ref="C239:E240"/>
    <mergeCell ref="F239:F240"/>
    <mergeCell ref="G239:I239"/>
    <mergeCell ref="J239:L239"/>
    <mergeCell ref="M239:O239"/>
    <mergeCell ref="A231:Q231"/>
    <mergeCell ref="D232:K232"/>
    <mergeCell ref="M232:O232"/>
    <mergeCell ref="P232:Q232"/>
    <mergeCell ref="A215:B215"/>
    <mergeCell ref="A207:Q207"/>
    <mergeCell ref="D208:K208"/>
    <mergeCell ref="M208:O208"/>
    <mergeCell ref="P208:Q208"/>
    <mergeCell ref="M230:O230"/>
    <mergeCell ref="P230:Q230"/>
    <mergeCell ref="A220:Q220"/>
    <mergeCell ref="D221:K221"/>
    <mergeCell ref="M221:O221"/>
    <mergeCell ref="P221:Q221"/>
    <mergeCell ref="D215:Q215"/>
    <mergeCell ref="A216:Q216"/>
    <mergeCell ref="D217:K217"/>
    <mergeCell ref="M217:O217"/>
    <mergeCell ref="P217:Q217"/>
    <mergeCell ref="A218:Q218"/>
    <mergeCell ref="D219:K219"/>
    <mergeCell ref="M219:O219"/>
    <mergeCell ref="P219:Q219"/>
    <mergeCell ref="A222:Q222"/>
    <mergeCell ref="A194:B194"/>
    <mergeCell ref="D194:Q194"/>
    <mergeCell ref="D227:K227"/>
    <mergeCell ref="M227:O227"/>
    <mergeCell ref="P227:Q227"/>
    <mergeCell ref="A225:Q225"/>
    <mergeCell ref="D226:K226"/>
    <mergeCell ref="A212:Q212"/>
    <mergeCell ref="D213:K213"/>
    <mergeCell ref="M213:O213"/>
    <mergeCell ref="P213:Q213"/>
    <mergeCell ref="A224:B224"/>
    <mergeCell ref="D224:Q224"/>
    <mergeCell ref="A210:Q210"/>
    <mergeCell ref="D211:K211"/>
    <mergeCell ref="M211:O211"/>
    <mergeCell ref="P211:Q211"/>
    <mergeCell ref="D209:K209"/>
    <mergeCell ref="M209:O209"/>
    <mergeCell ref="A204:B204"/>
    <mergeCell ref="D204:Q204"/>
    <mergeCell ref="D214:K214"/>
    <mergeCell ref="M214:O214"/>
    <mergeCell ref="P214:Q214"/>
    <mergeCell ref="A205:Q205"/>
    <mergeCell ref="D206:K206"/>
    <mergeCell ref="M206:O206"/>
    <mergeCell ref="P206:Q206"/>
    <mergeCell ref="A200:Q200"/>
    <mergeCell ref="D201:K201"/>
    <mergeCell ref="M201:O201"/>
    <mergeCell ref="P201:Q201"/>
    <mergeCell ref="A202:Q202"/>
    <mergeCell ref="D203:K203"/>
    <mergeCell ref="M203:O203"/>
    <mergeCell ref="P203:Q203"/>
    <mergeCell ref="D197:K197"/>
    <mergeCell ref="M197:O197"/>
    <mergeCell ref="P197:Q197"/>
    <mergeCell ref="A198:Q198"/>
    <mergeCell ref="D199:K199"/>
    <mergeCell ref="M199:O199"/>
    <mergeCell ref="P199:Q199"/>
    <mergeCell ref="A195:B195"/>
    <mergeCell ref="D195:Q195"/>
    <mergeCell ref="A196:Q196"/>
    <mergeCell ref="A191:Q191"/>
    <mergeCell ref="D192:K192"/>
    <mergeCell ref="M192:O192"/>
    <mergeCell ref="P192:Q192"/>
    <mergeCell ref="D188:K188"/>
    <mergeCell ref="M188:O188"/>
    <mergeCell ref="P188:Q188"/>
    <mergeCell ref="A189:Q189"/>
    <mergeCell ref="D190:K190"/>
    <mergeCell ref="M190:O190"/>
    <mergeCell ref="P190:Q190"/>
    <mergeCell ref="A184:B184"/>
    <mergeCell ref="D184:Q184"/>
    <mergeCell ref="A185:Q185"/>
    <mergeCell ref="D186:K186"/>
    <mergeCell ref="M186:O186"/>
    <mergeCell ref="P186:Q186"/>
    <mergeCell ref="A163:Q163"/>
    <mergeCell ref="D164:K164"/>
    <mergeCell ref="M164:O164"/>
    <mergeCell ref="P164:Q164"/>
    <mergeCell ref="D165:K165"/>
    <mergeCell ref="M165:O165"/>
    <mergeCell ref="P165:Q165"/>
    <mergeCell ref="D176:K176"/>
    <mergeCell ref="M176:O176"/>
    <mergeCell ref="P176:Q176"/>
    <mergeCell ref="M170:O170"/>
    <mergeCell ref="P170:Q170"/>
    <mergeCell ref="A180:Q180"/>
    <mergeCell ref="D181:K181"/>
    <mergeCell ref="M181:O181"/>
    <mergeCell ref="D168:K168"/>
    <mergeCell ref="M168:O168"/>
    <mergeCell ref="P168:Q168"/>
    <mergeCell ref="A160:Q160"/>
    <mergeCell ref="D161:K161"/>
    <mergeCell ref="M161:O161"/>
    <mergeCell ref="P161:Q161"/>
    <mergeCell ref="D162:K162"/>
    <mergeCell ref="M162:O162"/>
    <mergeCell ref="P162:Q162"/>
    <mergeCell ref="D158:K158"/>
    <mergeCell ref="M158:O158"/>
    <mergeCell ref="P158:Q158"/>
    <mergeCell ref="D159:K159"/>
    <mergeCell ref="M159:O159"/>
    <mergeCell ref="P159:Q159"/>
    <mergeCell ref="D157:K157"/>
    <mergeCell ref="M157:O157"/>
    <mergeCell ref="P157:Q157"/>
    <mergeCell ref="D154:K154"/>
    <mergeCell ref="M154:O154"/>
    <mergeCell ref="P154:Q154"/>
    <mergeCell ref="D155:K155"/>
    <mergeCell ref="M155:O155"/>
    <mergeCell ref="P155:Q155"/>
    <mergeCell ref="A169:Q169"/>
    <mergeCell ref="D170:K170"/>
    <mergeCell ref="D147:K147"/>
    <mergeCell ref="M147:O147"/>
    <mergeCell ref="P147:Q147"/>
    <mergeCell ref="D148:K148"/>
    <mergeCell ref="M148:O148"/>
    <mergeCell ref="P148:Q148"/>
    <mergeCell ref="D152:K152"/>
    <mergeCell ref="M152:O152"/>
    <mergeCell ref="P152:Q152"/>
    <mergeCell ref="D153:K153"/>
    <mergeCell ref="M153:O153"/>
    <mergeCell ref="P153:Q153"/>
    <mergeCell ref="A149:Q149"/>
    <mergeCell ref="D150:K150"/>
    <mergeCell ref="M150:O150"/>
    <mergeCell ref="P150:Q150"/>
    <mergeCell ref="D151:K151"/>
    <mergeCell ref="M151:O151"/>
    <mergeCell ref="P151:Q151"/>
    <mergeCell ref="D156:K156"/>
    <mergeCell ref="M156:O156"/>
    <mergeCell ref="P156:Q156"/>
    <mergeCell ref="D175:K175"/>
    <mergeCell ref="M175:O175"/>
    <mergeCell ref="P175:Q175"/>
    <mergeCell ref="A171:Q171"/>
    <mergeCell ref="D172:K172"/>
    <mergeCell ref="M172:O172"/>
    <mergeCell ref="P172:Q172"/>
    <mergeCell ref="A173:Q173"/>
    <mergeCell ref="D174:K174"/>
    <mergeCell ref="M174:O174"/>
    <mergeCell ref="P174:Q174"/>
    <mergeCell ref="D139:K139"/>
    <mergeCell ref="M139:O139"/>
    <mergeCell ref="P139:Q139"/>
    <mergeCell ref="A166:B166"/>
    <mergeCell ref="D166:Q166"/>
    <mergeCell ref="A167:Q167"/>
    <mergeCell ref="A140:B140"/>
    <mergeCell ref="D140:Q140"/>
    <mergeCell ref="A141:Q141"/>
    <mergeCell ref="D142:K142"/>
    <mergeCell ref="M142:O142"/>
    <mergeCell ref="P142:Q142"/>
    <mergeCell ref="D143:K143"/>
    <mergeCell ref="M143:O143"/>
    <mergeCell ref="P143:Q143"/>
    <mergeCell ref="D144:K144"/>
    <mergeCell ref="M144:O144"/>
    <mergeCell ref="P144:Q144"/>
    <mergeCell ref="D145:K145"/>
    <mergeCell ref="M145:O145"/>
    <mergeCell ref="P145:Q145"/>
    <mergeCell ref="D146:K146"/>
    <mergeCell ref="M146:O146"/>
    <mergeCell ref="P146:Q146"/>
    <mergeCell ref="A135:Q135"/>
    <mergeCell ref="D136:K136"/>
    <mergeCell ref="M136:O136"/>
    <mergeCell ref="P136:Q136"/>
    <mergeCell ref="A137:Q137"/>
    <mergeCell ref="D138:K138"/>
    <mergeCell ref="M138:O138"/>
    <mergeCell ref="P138:Q138"/>
    <mergeCell ref="D133:K133"/>
    <mergeCell ref="M133:O133"/>
    <mergeCell ref="P133:Q133"/>
    <mergeCell ref="D134:K134"/>
    <mergeCell ref="M134:O134"/>
    <mergeCell ref="P134:Q134"/>
    <mergeCell ref="D130:K130"/>
    <mergeCell ref="M130:O130"/>
    <mergeCell ref="P130:Q130"/>
    <mergeCell ref="A131:Q131"/>
    <mergeCell ref="D132:K132"/>
    <mergeCell ref="M132:O132"/>
    <mergeCell ref="P132:Q132"/>
    <mergeCell ref="A127:Q127"/>
    <mergeCell ref="D128:K128"/>
    <mergeCell ref="M128:O128"/>
    <mergeCell ref="P128:Q128"/>
    <mergeCell ref="D129:K129"/>
    <mergeCell ref="M129:O129"/>
    <mergeCell ref="P129:Q129"/>
    <mergeCell ref="A124:Q124"/>
    <mergeCell ref="D125:K125"/>
    <mergeCell ref="M125:O125"/>
    <mergeCell ref="P125:Q125"/>
    <mergeCell ref="A126:B126"/>
    <mergeCell ref="D126:Q126"/>
    <mergeCell ref="D120:K120"/>
    <mergeCell ref="M120:O120"/>
    <mergeCell ref="P120:Q120"/>
    <mergeCell ref="A121:Q121"/>
    <mergeCell ref="D122:K122"/>
    <mergeCell ref="M122:O122"/>
    <mergeCell ref="P122:Q122"/>
    <mergeCell ref="A118:Q118"/>
    <mergeCell ref="D119:K119"/>
    <mergeCell ref="M119:O119"/>
    <mergeCell ref="P119:Q119"/>
    <mergeCell ref="D117:K117"/>
    <mergeCell ref="M117:O117"/>
    <mergeCell ref="P117:Q117"/>
    <mergeCell ref="D115:K115"/>
    <mergeCell ref="M115:O115"/>
    <mergeCell ref="P115:Q115"/>
    <mergeCell ref="D116:K116"/>
    <mergeCell ref="M116:O116"/>
    <mergeCell ref="P116:Q116"/>
    <mergeCell ref="D113:K113"/>
    <mergeCell ref="M113:O113"/>
    <mergeCell ref="P113:Q113"/>
    <mergeCell ref="D114:K114"/>
    <mergeCell ref="M114:O114"/>
    <mergeCell ref="P114:Q114"/>
    <mergeCell ref="D110:K110"/>
    <mergeCell ref="M110:O110"/>
    <mergeCell ref="P110:Q110"/>
    <mergeCell ref="A111:B111"/>
    <mergeCell ref="D111:Q111"/>
    <mergeCell ref="A112:Q112"/>
    <mergeCell ref="D107:K107"/>
    <mergeCell ref="M107:O107"/>
    <mergeCell ref="P107:Q107"/>
    <mergeCell ref="A108:Q108"/>
    <mergeCell ref="D109:K109"/>
    <mergeCell ref="M109:O109"/>
    <mergeCell ref="P109:Q109"/>
    <mergeCell ref="A104:Q104"/>
    <mergeCell ref="D105:K105"/>
    <mergeCell ref="M105:O105"/>
    <mergeCell ref="P105:Q105"/>
    <mergeCell ref="D106:K106"/>
    <mergeCell ref="M106:O106"/>
    <mergeCell ref="P106:Q106"/>
    <mergeCell ref="D102:K102"/>
    <mergeCell ref="M102:O102"/>
    <mergeCell ref="P102:Q102"/>
    <mergeCell ref="D103:K103"/>
    <mergeCell ref="M103:O103"/>
    <mergeCell ref="P103:Q103"/>
    <mergeCell ref="A99:B99"/>
    <mergeCell ref="D99:Q99"/>
    <mergeCell ref="A100:Q100"/>
    <mergeCell ref="D101:K101"/>
    <mergeCell ref="M101:O101"/>
    <mergeCell ref="P101:Q101"/>
    <mergeCell ref="A96:Q96"/>
    <mergeCell ref="D97:K97"/>
    <mergeCell ref="M97:O97"/>
    <mergeCell ref="P97:Q97"/>
    <mergeCell ref="D98:K98"/>
    <mergeCell ref="M98:O98"/>
    <mergeCell ref="P98:Q98"/>
    <mergeCell ref="D93:K93"/>
    <mergeCell ref="M93:O93"/>
    <mergeCell ref="P93:Q93"/>
    <mergeCell ref="A94:Q94"/>
    <mergeCell ref="D95:K95"/>
    <mergeCell ref="M95:O95"/>
    <mergeCell ref="P95:Q95"/>
    <mergeCell ref="D91:K91"/>
    <mergeCell ref="M91:O91"/>
    <mergeCell ref="P91:Q91"/>
    <mergeCell ref="D92:K92"/>
    <mergeCell ref="M92:O92"/>
    <mergeCell ref="P92:Q92"/>
    <mergeCell ref="D89:K89"/>
    <mergeCell ref="M89:O89"/>
    <mergeCell ref="P89:Q89"/>
    <mergeCell ref="D90:K90"/>
    <mergeCell ref="M90:O90"/>
    <mergeCell ref="P90:Q90"/>
    <mergeCell ref="D87:K87"/>
    <mergeCell ref="M87:O87"/>
    <mergeCell ref="P87:Q87"/>
    <mergeCell ref="D88:K88"/>
    <mergeCell ref="M88:O88"/>
    <mergeCell ref="P88:Q88"/>
    <mergeCell ref="D84:K84"/>
    <mergeCell ref="M84:O84"/>
    <mergeCell ref="P84:Q84"/>
    <mergeCell ref="A85:Q85"/>
    <mergeCell ref="D86:K86"/>
    <mergeCell ref="M86:O86"/>
    <mergeCell ref="P86:Q86"/>
    <mergeCell ref="D82:K82"/>
    <mergeCell ref="M82:O82"/>
    <mergeCell ref="P82:Q82"/>
    <mergeCell ref="D83:K83"/>
    <mergeCell ref="M83:O83"/>
    <mergeCell ref="P83:Q83"/>
    <mergeCell ref="A79:B79"/>
    <mergeCell ref="D79:Q79"/>
    <mergeCell ref="A80:Q80"/>
    <mergeCell ref="D81:K81"/>
    <mergeCell ref="M81:O81"/>
    <mergeCell ref="P81:Q81"/>
    <mergeCell ref="L75:L76"/>
    <mergeCell ref="M75:O76"/>
    <mergeCell ref="P75:Q76"/>
    <mergeCell ref="A77:B77"/>
    <mergeCell ref="D77:K77"/>
    <mergeCell ref="M77:O77"/>
    <mergeCell ref="P77:Q77"/>
    <mergeCell ref="A75:B76"/>
    <mergeCell ref="C75:C76"/>
    <mergeCell ref="D75:K76"/>
    <mergeCell ref="A78:B78"/>
    <mergeCell ref="D78:Q78"/>
    <mergeCell ref="A72:K72"/>
    <mergeCell ref="L72:M72"/>
    <mergeCell ref="N72:O72"/>
    <mergeCell ref="P72:Q72"/>
    <mergeCell ref="A69:J69"/>
    <mergeCell ref="L69:M69"/>
    <mergeCell ref="A70:J70"/>
    <mergeCell ref="L70:M70"/>
    <mergeCell ref="N70:O70"/>
    <mergeCell ref="P70:Q70"/>
    <mergeCell ref="L71:M71"/>
    <mergeCell ref="N71:O71"/>
    <mergeCell ref="P71:Q71"/>
    <mergeCell ref="O59:P59"/>
    <mergeCell ref="A67:J67"/>
    <mergeCell ref="L67:M67"/>
    <mergeCell ref="N67:O67"/>
    <mergeCell ref="P67:Q67"/>
    <mergeCell ref="A68:J68"/>
    <mergeCell ref="L68:M68"/>
    <mergeCell ref="N68:O68"/>
    <mergeCell ref="P68:Q68"/>
    <mergeCell ref="A65:J65"/>
    <mergeCell ref="L65:M65"/>
    <mergeCell ref="N65:O65"/>
    <mergeCell ref="P65:Q65"/>
    <mergeCell ref="A66:J66"/>
    <mergeCell ref="L66:M66"/>
    <mergeCell ref="N66:O66"/>
    <mergeCell ref="P66:Q66"/>
    <mergeCell ref="A60:J60"/>
    <mergeCell ref="K51:L51"/>
    <mergeCell ref="M51:N51"/>
    <mergeCell ref="O51:P51"/>
    <mergeCell ref="L63:M63"/>
    <mergeCell ref="N63:O63"/>
    <mergeCell ref="P63:Q63"/>
    <mergeCell ref="A64:J64"/>
    <mergeCell ref="L64:M64"/>
    <mergeCell ref="N64:O64"/>
    <mergeCell ref="P64:Q64"/>
    <mergeCell ref="A52:B52"/>
    <mergeCell ref="D52:J52"/>
    <mergeCell ref="K52:L52"/>
    <mergeCell ref="M52:N52"/>
    <mergeCell ref="O52:P52"/>
    <mergeCell ref="A54:B54"/>
    <mergeCell ref="D54:J54"/>
    <mergeCell ref="K54:L54"/>
    <mergeCell ref="M54:N54"/>
    <mergeCell ref="O54:P54"/>
    <mergeCell ref="A59:B59"/>
    <mergeCell ref="D59:J59"/>
    <mergeCell ref="K59:L59"/>
    <mergeCell ref="M59:N59"/>
    <mergeCell ref="M56:N56"/>
    <mergeCell ref="O56:P56"/>
    <mergeCell ref="A47:B47"/>
    <mergeCell ref="D47:J47"/>
    <mergeCell ref="K48:L48"/>
    <mergeCell ref="M48:N48"/>
    <mergeCell ref="O48:P48"/>
    <mergeCell ref="A49:B49"/>
    <mergeCell ref="D49:J49"/>
    <mergeCell ref="K49:L49"/>
    <mergeCell ref="M49:N49"/>
    <mergeCell ref="O49:P49"/>
    <mergeCell ref="K47:L47"/>
    <mergeCell ref="M47:N47"/>
    <mergeCell ref="O47:P47"/>
    <mergeCell ref="A48:B48"/>
    <mergeCell ref="D48:J48"/>
    <mergeCell ref="A50:B50"/>
    <mergeCell ref="D50:J50"/>
    <mergeCell ref="K50:L50"/>
    <mergeCell ref="M50:N50"/>
    <mergeCell ref="O50:P50"/>
    <mergeCell ref="A51:B51"/>
    <mergeCell ref="D51:J51"/>
    <mergeCell ref="A46:B46"/>
    <mergeCell ref="D46:J46"/>
    <mergeCell ref="K46:L46"/>
    <mergeCell ref="A57:B57"/>
    <mergeCell ref="D57:J57"/>
    <mergeCell ref="K57:L57"/>
    <mergeCell ref="M57:N57"/>
    <mergeCell ref="O57:P57"/>
    <mergeCell ref="O43:P44"/>
    <mergeCell ref="A55:B55"/>
    <mergeCell ref="D55:J55"/>
    <mergeCell ref="K55:L55"/>
    <mergeCell ref="M55:N55"/>
    <mergeCell ref="O55:P55"/>
    <mergeCell ref="A45:B45"/>
    <mergeCell ref="D45:J45"/>
    <mergeCell ref="K45:L45"/>
    <mergeCell ref="M45:N45"/>
    <mergeCell ref="O45:P45"/>
    <mergeCell ref="M46:N46"/>
    <mergeCell ref="O46:P46"/>
    <mergeCell ref="A56:B56"/>
    <mergeCell ref="D56:J56"/>
    <mergeCell ref="K56:L56"/>
    <mergeCell ref="B35:Q35"/>
    <mergeCell ref="A37:B37"/>
    <mergeCell ref="E37:Q37"/>
    <mergeCell ref="A38:B38"/>
    <mergeCell ref="E38:Q38"/>
    <mergeCell ref="A43:B44"/>
    <mergeCell ref="C43:C44"/>
    <mergeCell ref="D43:J44"/>
    <mergeCell ref="K43:L44"/>
    <mergeCell ref="M43:N44"/>
    <mergeCell ref="A40:B40"/>
    <mergeCell ref="E40:Q40"/>
    <mergeCell ref="B26:C26"/>
    <mergeCell ref="H26:Q26"/>
    <mergeCell ref="B28:Q28"/>
    <mergeCell ref="B30:Q30"/>
    <mergeCell ref="B32:Q32"/>
    <mergeCell ref="B34:Q34"/>
    <mergeCell ref="B23:C23"/>
    <mergeCell ref="E23:Q23"/>
    <mergeCell ref="B19:C19"/>
    <mergeCell ref="B25:C25"/>
    <mergeCell ref="E25:F25"/>
    <mergeCell ref="H25:Q25"/>
    <mergeCell ref="A15:Q15"/>
    <mergeCell ref="M12:Q12"/>
    <mergeCell ref="E19:Q19"/>
    <mergeCell ref="B20:C20"/>
    <mergeCell ref="E20:Q20"/>
    <mergeCell ref="B22:C22"/>
    <mergeCell ref="E22:Q22"/>
    <mergeCell ref="P209:Q209"/>
    <mergeCell ref="A187:Q187"/>
    <mergeCell ref="D193:K193"/>
    <mergeCell ref="M193:O193"/>
    <mergeCell ref="P193:Q193"/>
    <mergeCell ref="P179:Q179"/>
    <mergeCell ref="P181:Q181"/>
    <mergeCell ref="A182:Q182"/>
    <mergeCell ref="D183:K183"/>
    <mergeCell ref="M183:O183"/>
    <mergeCell ref="P183:Q183"/>
    <mergeCell ref="A177:B177"/>
    <mergeCell ref="D177:Q177"/>
    <mergeCell ref="A178:Q178"/>
    <mergeCell ref="D179:K179"/>
    <mergeCell ref="M179:O179"/>
    <mergeCell ref="A71:J71"/>
    <mergeCell ref="M6:Q6"/>
    <mergeCell ref="M7:Q7"/>
    <mergeCell ref="M9:Q9"/>
    <mergeCell ref="M10:Q10"/>
    <mergeCell ref="A14:Q14"/>
    <mergeCell ref="O58:P58"/>
    <mergeCell ref="P69:Q69"/>
    <mergeCell ref="N69:O69"/>
    <mergeCell ref="D123:K123"/>
    <mergeCell ref="P123:Q123"/>
    <mergeCell ref="M123:O123"/>
    <mergeCell ref="K60:L60"/>
    <mergeCell ref="M60:N60"/>
    <mergeCell ref="O60:P60"/>
    <mergeCell ref="A63:J63"/>
    <mergeCell ref="A53:B53"/>
    <mergeCell ref="D53:J53"/>
    <mergeCell ref="K53:L53"/>
    <mergeCell ref="M53:N53"/>
    <mergeCell ref="O53:P53"/>
    <mergeCell ref="A58:B58"/>
    <mergeCell ref="D58:J58"/>
    <mergeCell ref="K58:L58"/>
    <mergeCell ref="M58:N58"/>
    <mergeCell ref="D223:K223"/>
    <mergeCell ref="P223:Q223"/>
    <mergeCell ref="A234:Q234"/>
    <mergeCell ref="D235:K235"/>
    <mergeCell ref="P235:Q235"/>
    <mergeCell ref="M226:O226"/>
    <mergeCell ref="P226:Q226"/>
    <mergeCell ref="A228:Q228"/>
    <mergeCell ref="D229:K229"/>
    <mergeCell ref="M229:O229"/>
    <mergeCell ref="P229:Q229"/>
    <mergeCell ref="D233:K233"/>
    <mergeCell ref="M233:O233"/>
    <mergeCell ref="P233:Q233"/>
  </mergeCells>
  <pageMargins left="0.39370078740157483" right="0.39370078740157483" top="0.39370078740157483" bottom="0.39370078740157483" header="0.39370078740157483" footer="0.39370078740157483"/>
  <pageSetup paperSize="9" scale="84" fitToHeight="5"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revision>1</cp:revision>
  <cp:lastPrinted>2018-12-22T08:53:24Z</cp:lastPrinted>
  <dcterms:created xsi:type="dcterms:W3CDTF">2018-01-22T11:42:37Z</dcterms:created>
  <dcterms:modified xsi:type="dcterms:W3CDTF">2018-12-22T13:57:42Z</dcterms:modified>
</cp:coreProperties>
</file>